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ropbox\Documents\03 Finance\Precept 2017-2018\Precept 2024-2025\"/>
    </mc:Choice>
  </mc:AlternateContent>
  <xr:revisionPtr revIDLastSave="0" documentId="13_ncr:1_{1A8406DA-171C-4091-8D13-97998E247309}" xr6:coauthVersionLast="47" xr6:coauthVersionMax="47" xr10:uidLastSave="{00000000-0000-0000-0000-000000000000}"/>
  <bookViews>
    <workbookView xWindow="10320" yWindow="0" windowWidth="12924" windowHeight="12336" xr2:uid="{3BA82A88-4BD1-47B0-AB19-CD98E5B1D87D}"/>
  </bookViews>
  <sheets>
    <sheet name="Budget and Precept" sheetId="1" r:id="rId1"/>
    <sheet name="Grants Made 21-22" sheetId="2" r:id="rId2"/>
    <sheet name="Grant apps recieved 22-2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D51" i="1"/>
  <c r="F51" i="1"/>
  <c r="I105" i="1" l="1"/>
  <c r="J63" i="1" s="1"/>
  <c r="J97" i="1"/>
  <c r="J98" i="1"/>
  <c r="J99" i="1"/>
  <c r="J100" i="1"/>
  <c r="J101" i="1"/>
  <c r="J102" i="1"/>
  <c r="J87" i="1"/>
  <c r="J88" i="1"/>
  <c r="J90" i="1"/>
  <c r="J92" i="1"/>
  <c r="J93" i="1"/>
  <c r="J94" i="1"/>
  <c r="J95" i="1"/>
  <c r="J96" i="1"/>
  <c r="D104" i="1"/>
  <c r="D106" i="1" s="1"/>
  <c r="D75" i="1"/>
  <c r="H22" i="1" l="1"/>
  <c r="H23" i="1" l="1"/>
  <c r="H51" i="1" s="1"/>
  <c r="J51" i="1"/>
  <c r="F61" i="1"/>
  <c r="F65" i="1" s="1"/>
  <c r="D61" i="1"/>
  <c r="D65" i="1" s="1"/>
  <c r="H59" i="1"/>
  <c r="F75" i="1"/>
  <c r="H75" i="1"/>
  <c r="G83" i="1"/>
  <c r="F104" i="1"/>
  <c r="G104" i="1"/>
  <c r="H104" i="1"/>
  <c r="H61" i="1" l="1"/>
  <c r="H65" i="1" s="1"/>
  <c r="F83" i="1"/>
  <c r="F106" i="1" s="1"/>
  <c r="F77" i="1"/>
  <c r="F79" i="1" l="1"/>
  <c r="H83" i="1"/>
  <c r="H106" i="1" s="1"/>
  <c r="J75" i="1" l="1"/>
  <c r="B23" i="2" l="1"/>
  <c r="B15" i="2"/>
  <c r="L89" i="1" l="1"/>
  <c r="E14" i="3"/>
  <c r="J61" i="1" l="1"/>
  <c r="J65" i="1" s="1"/>
  <c r="J77" i="1" s="1"/>
  <c r="E24" i="3" l="1"/>
  <c r="E26" i="3" s="1"/>
  <c r="B14" i="3" l="1"/>
  <c r="B24" i="3"/>
  <c r="B25" i="2" l="1"/>
  <c r="B26" i="3"/>
  <c r="J104" i="1" l="1"/>
  <c r="J111" i="1" l="1"/>
  <c r="J79" i="1" l="1"/>
  <c r="J106" i="1" l="1"/>
  <c r="E108" i="1" s="1"/>
  <c r="J112" i="1" s="1"/>
</calcChain>
</file>

<file path=xl/sharedStrings.xml><?xml version="1.0" encoding="utf-8"?>
<sst xmlns="http://schemas.openxmlformats.org/spreadsheetml/2006/main" count="272" uniqueCount="189">
  <si>
    <t xml:space="preserve">Title </t>
  </si>
  <si>
    <t>Precepted</t>
  </si>
  <si>
    <t xml:space="preserve">Est. actual </t>
  </si>
  <si>
    <t xml:space="preserve">Proposed </t>
  </si>
  <si>
    <t>Expenditure General - Spent Within Year</t>
  </si>
  <si>
    <t>A)</t>
  </si>
  <si>
    <t xml:space="preserve">B) </t>
  </si>
  <si>
    <t>Postage, stationary, office supplies, etc</t>
  </si>
  <si>
    <t xml:space="preserve">                </t>
  </si>
  <si>
    <t>C)</t>
  </si>
  <si>
    <t>Phone / Internet fees &amp; equipment</t>
  </si>
  <si>
    <t>D)</t>
  </si>
  <si>
    <t>E)</t>
  </si>
  <si>
    <t>Affiliation fee to BALC &amp; NALC</t>
  </si>
  <si>
    <t>F)</t>
  </si>
  <si>
    <t xml:space="preserve">Insurance </t>
  </si>
  <si>
    <t xml:space="preserve">G) </t>
  </si>
  <si>
    <t xml:space="preserve">H) </t>
  </si>
  <si>
    <t xml:space="preserve">I) </t>
  </si>
  <si>
    <t>Travel and home office Expenses</t>
  </si>
  <si>
    <t>J)</t>
  </si>
  <si>
    <t>K)</t>
  </si>
  <si>
    <t>L)</t>
  </si>
  <si>
    <t xml:space="preserve">Courses and seminars Councillors </t>
  </si>
  <si>
    <t>M)</t>
  </si>
  <si>
    <t>N)</t>
  </si>
  <si>
    <t>Society of Clerks Membership</t>
  </si>
  <si>
    <t>O)</t>
  </si>
  <si>
    <t>Web Site Charge</t>
  </si>
  <si>
    <t>P)</t>
  </si>
  <si>
    <t>Q)</t>
  </si>
  <si>
    <t>R)</t>
  </si>
  <si>
    <t>Neighbourhood Plan</t>
  </si>
  <si>
    <t>S)</t>
  </si>
  <si>
    <t>T)</t>
  </si>
  <si>
    <t xml:space="preserve">Total </t>
  </si>
  <si>
    <t>Grants - Fully Funded Activities Within Year</t>
  </si>
  <si>
    <t>U)</t>
  </si>
  <si>
    <t>V)</t>
  </si>
  <si>
    <t xml:space="preserve">St James PCC Burial ground grant </t>
  </si>
  <si>
    <t>W)</t>
  </si>
  <si>
    <t>X)</t>
  </si>
  <si>
    <t>Speed Indication Device</t>
  </si>
  <si>
    <t>Junipers Maintenance</t>
  </si>
  <si>
    <t xml:space="preserve">Royal British Legion </t>
  </si>
  <si>
    <t xml:space="preserve">WADE </t>
  </si>
  <si>
    <t xml:space="preserve">BVRA contribution towards newsletter  </t>
  </si>
  <si>
    <t xml:space="preserve">Keep Mobile </t>
  </si>
  <si>
    <t>Wokingham Job Support Centre</t>
  </si>
  <si>
    <t>The Sam Hosgood Sporting Endeavour Award</t>
  </si>
  <si>
    <t>CRUSE</t>
  </si>
  <si>
    <t xml:space="preserve">Total Expenditure </t>
  </si>
  <si>
    <t>Reserved New Allocation</t>
  </si>
  <si>
    <t>Less</t>
  </si>
  <si>
    <t>Bank interest</t>
  </si>
  <si>
    <t xml:space="preserve">Total Income </t>
  </si>
  <si>
    <t>Precept Income</t>
  </si>
  <si>
    <t>No. of Band D equivalent households</t>
  </si>
  <si>
    <t xml:space="preserve">Amount per household </t>
  </si>
  <si>
    <t xml:space="preserve">Conclusion </t>
  </si>
  <si>
    <t xml:space="preserve">Bank Balance at year end </t>
  </si>
  <si>
    <t>(opening balance +precept +income -expenditure)</t>
  </si>
  <si>
    <t>Reserved Monies - Contingency &amp; Accruals</t>
  </si>
  <si>
    <t>Net Expenditure / Addition during year (include self-financing income offset)</t>
  </si>
  <si>
    <t xml:space="preserve">Adjusted for money spent or income gained during the year </t>
  </si>
  <si>
    <t>New allocation to be added for next year</t>
  </si>
  <si>
    <t>Bus Shelter Replacement (e.g. shelterstore.co.uk)</t>
  </si>
  <si>
    <t>Playground Equipment Replacement</t>
  </si>
  <si>
    <t>Welcome Map updates</t>
  </si>
  <si>
    <t>History Book fund             (self-financing)</t>
  </si>
  <si>
    <t>Allocation for updating PC/printer /software</t>
  </si>
  <si>
    <t>Working balance as precept paid in April and September</t>
  </si>
  <si>
    <t>Planning Contingency Fund</t>
  </si>
  <si>
    <t xml:space="preserve">Neighbourhood Plan </t>
  </si>
  <si>
    <t>Parish Office Services Fund</t>
  </si>
  <si>
    <t>Total reserved</t>
  </si>
  <si>
    <t>Reserved New Allocations</t>
  </si>
  <si>
    <t>Unallocated/Unreserved</t>
  </si>
  <si>
    <t xml:space="preserve">This means </t>
  </si>
  <si>
    <t>Of which;</t>
  </si>
  <si>
    <r>
      <t xml:space="preserve">Auditor recommendation of 25% of expenditure held as </t>
    </r>
    <r>
      <rPr>
        <b/>
        <sz val="10"/>
        <rFont val="Arial"/>
        <family val="2"/>
      </rPr>
      <t>Unallocated Reserves</t>
    </r>
  </si>
  <si>
    <r>
      <t xml:space="preserve">Leaving a </t>
    </r>
    <r>
      <rPr>
        <b/>
        <sz val="10"/>
        <rFont val="Arial"/>
        <family val="2"/>
      </rPr>
      <t>Contingency</t>
    </r>
    <r>
      <rPr>
        <sz val="10"/>
        <rFont val="Arial"/>
        <family val="2"/>
      </rPr>
      <t xml:space="preserve"> for benches, noticeboards &amp; misc. small asset replacement </t>
    </r>
  </si>
  <si>
    <t>Note - benches outside of Junipers &amp; the bus shelters will now require regular assessment</t>
  </si>
  <si>
    <t>Meeting Hall Hire</t>
  </si>
  <si>
    <t>CIL</t>
  </si>
  <si>
    <t>War Memorial Maintenance</t>
  </si>
  <si>
    <t>Bank Charges</t>
  </si>
  <si>
    <t>Outdoor Furniture Maintenance and replacement</t>
  </si>
  <si>
    <t>Magazine Adverts</t>
  </si>
  <si>
    <t>ICO Registration Fee</t>
  </si>
  <si>
    <t>DPO fee</t>
  </si>
  <si>
    <t>Internal Audit Fee</t>
  </si>
  <si>
    <t>External Audit Fee</t>
  </si>
  <si>
    <t>Software</t>
  </si>
  <si>
    <t>Clerk Courses, seminars and resources</t>
  </si>
  <si>
    <t>Publicity</t>
  </si>
  <si>
    <t>Signage</t>
  </si>
  <si>
    <t>Parish Office Services</t>
  </si>
  <si>
    <t>Tivoli - bin at Coombes</t>
  </si>
  <si>
    <t xml:space="preserve">Formal and Casual election </t>
  </si>
  <si>
    <t>Payee</t>
  </si>
  <si>
    <t>Amount requested</t>
  </si>
  <si>
    <t>Legal power that grant comes under</t>
  </si>
  <si>
    <t>For:</t>
  </si>
  <si>
    <t>Wreath</t>
  </si>
  <si>
    <t>To part cover printing costs of the magazine</t>
  </si>
  <si>
    <t>To maintain cost charges for users</t>
  </si>
  <si>
    <t>to help maintain service levels to users</t>
  </si>
  <si>
    <t>To help continue to provide the free support</t>
  </si>
  <si>
    <t>Towards costs of providing services</t>
  </si>
  <si>
    <t>Barkham Village Hall</t>
  </si>
  <si>
    <t>For mowing of grass</t>
  </si>
  <si>
    <t>Maintenance of cemetary</t>
  </si>
  <si>
    <t>Citizens Advice Bureau</t>
  </si>
  <si>
    <t>ABC to read</t>
  </si>
  <si>
    <t>to help recruit and train new support volunteers to go in schools that service Barkham Children</t>
  </si>
  <si>
    <t>Me2 Club</t>
  </si>
  <si>
    <t>Local Governement and Rating Act 1997, s.26-28
Transport Act 1985 s.106(a)</t>
  </si>
  <si>
    <t>Local Government Act 1972, s.142</t>
  </si>
  <si>
    <t>Grant applications received so far for 20-21</t>
  </si>
  <si>
    <t>Y)</t>
  </si>
  <si>
    <t>CIL Expenditure</t>
  </si>
  <si>
    <t>Costs for Remebrance Parade (TBC)</t>
  </si>
  <si>
    <t>to help support Children with additional needs in participating in leisure activities</t>
  </si>
  <si>
    <t>Local Government (Miscallaneous Provisions)Act 1976 s.19</t>
  </si>
  <si>
    <t>Local Government Act 1972 s.137</t>
  </si>
  <si>
    <t>Local Government Act 1972, s.214(6)</t>
  </si>
  <si>
    <t>for continuing service providing advice and support</t>
  </si>
  <si>
    <t>Total (S137)</t>
  </si>
  <si>
    <t>Total other grants</t>
  </si>
  <si>
    <t>Total of all grants</t>
  </si>
  <si>
    <t>The Link Visiting Scheme</t>
  </si>
  <si>
    <t>To help support the befriending service for the elderly</t>
  </si>
  <si>
    <t>Other Donations - Partially Funded Activities</t>
  </si>
  <si>
    <t xml:space="preserve">Grants </t>
  </si>
  <si>
    <t>The Wokingham Volunteer Centre</t>
  </si>
  <si>
    <t>To continue providing volunteer support for elderly and disable residents</t>
  </si>
  <si>
    <t>Local Government (Miscallaneous Provisions)Act 1976 s.20</t>
  </si>
  <si>
    <t>Home Start - Wokingham District</t>
  </si>
  <si>
    <t>To continue to provide support to vunerable families</t>
  </si>
  <si>
    <t>Local Government Act 1972, s.133
HA 1980 s.96</t>
  </si>
  <si>
    <t>Notes</t>
  </si>
  <si>
    <t xml:space="preserve">History book sales </t>
  </si>
  <si>
    <t>Memberships subscriptions (Rural Services)</t>
  </si>
  <si>
    <t>Z)</t>
  </si>
  <si>
    <t>TBC</t>
  </si>
  <si>
    <t>Towards costs of providing services and to fund training for bereavement volunteers</t>
  </si>
  <si>
    <t>in total can be spent that is not specifically precepted for in 2021/2022</t>
  </si>
  <si>
    <t>Barkham Parish Council - Finance Committee</t>
  </si>
  <si>
    <t>Clerk's Salary and associated Costs</t>
  </si>
  <si>
    <t xml:space="preserve">Employer pension contribution </t>
  </si>
  <si>
    <t>Salary</t>
  </si>
  <si>
    <t>Employer N.I. Contribution</t>
  </si>
  <si>
    <t>Income</t>
  </si>
  <si>
    <t>Opening Balance</t>
  </si>
  <si>
    <t>Ters (Yrs)</t>
  </si>
  <si>
    <t>Infltn</t>
  </si>
  <si>
    <t>Grants</t>
  </si>
  <si>
    <t>22-23</t>
  </si>
  <si>
    <t>Actual Income/Expenditure</t>
  </si>
  <si>
    <t>British Lung Foundation</t>
  </si>
  <si>
    <t>Donation in remembrance</t>
  </si>
  <si>
    <t>Amounts requested from 2021-2022 applications (to use as a guide)</t>
  </si>
  <si>
    <t>To continue to provide support to vulnerable families</t>
  </si>
  <si>
    <t>Grant applications received so far for 22-23</t>
  </si>
  <si>
    <t>AA)</t>
  </si>
  <si>
    <t>AB)</t>
  </si>
  <si>
    <t>Road Safety / Speed Watch</t>
  </si>
  <si>
    <t>ANPC - Remebrance Day</t>
  </si>
  <si>
    <t>Contribution towards costs for remembrance day parade</t>
  </si>
  <si>
    <t>23-24</t>
  </si>
  <si>
    <t>S137</t>
  </si>
  <si>
    <t>Non S137</t>
  </si>
  <si>
    <t>AC)</t>
  </si>
  <si>
    <t>Election Costs</t>
  </si>
  <si>
    <t>24-25</t>
  </si>
  <si>
    <t>Other income</t>
  </si>
  <si>
    <t>01.04.2023</t>
  </si>
  <si>
    <t>1st April 2023 Actual bank balance</t>
  </si>
  <si>
    <t>31.04.2024</t>
  </si>
  <si>
    <t>31.03.2025</t>
  </si>
  <si>
    <t>N/A</t>
  </si>
  <si>
    <t>Maintenance of The Coombes</t>
  </si>
  <si>
    <t>The Coombes Woodlands</t>
  </si>
  <si>
    <t>Insurance for The Coombes</t>
  </si>
  <si>
    <t>AE)</t>
  </si>
  <si>
    <t>AD)</t>
  </si>
  <si>
    <t>Coombes Woodlands</t>
  </si>
  <si>
    <t>Magazine - to become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</si>
</sst>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u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2" borderId="28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4" fillId="2" borderId="3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4" borderId="38" xfId="0" applyNumberFormat="1" applyFont="1" applyFill="1" applyBorder="1" applyAlignment="1">
      <alignment horizontal="center" vertical="center" wrapText="1"/>
    </xf>
    <xf numFmtId="2" fontId="2" fillId="4" borderId="38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164" fontId="7" fillId="5" borderId="24" xfId="0" applyNumberFormat="1" applyFont="1" applyFill="1" applyBorder="1" applyAlignment="1">
      <alignment horizontal="center" vertical="center" wrapText="1"/>
    </xf>
    <xf numFmtId="164" fontId="2" fillId="5" borderId="24" xfId="0" applyNumberFormat="1" applyFont="1" applyFill="1" applyBorder="1" applyAlignment="1">
      <alignment horizontal="center" vertical="center" wrapText="1"/>
    </xf>
    <xf numFmtId="164" fontId="9" fillId="5" borderId="24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164" fontId="7" fillId="5" borderId="41" xfId="0" applyNumberFormat="1" applyFont="1" applyFill="1" applyBorder="1" applyAlignment="1">
      <alignment horizontal="center" vertical="center" wrapText="1"/>
    </xf>
    <xf numFmtId="164" fontId="2" fillId="5" borderId="41" xfId="0" applyNumberFormat="1" applyFont="1" applyFill="1" applyBorder="1" applyAlignment="1">
      <alignment horizontal="center" vertical="center" wrapText="1"/>
    </xf>
    <xf numFmtId="164" fontId="9" fillId="5" borderId="4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5" borderId="31" xfId="0" applyNumberFormat="1" applyFont="1" applyFill="1" applyBorder="1" applyAlignment="1">
      <alignment horizontal="center" vertical="center"/>
    </xf>
    <xf numFmtId="164" fontId="3" fillId="5" borderId="31" xfId="0" applyNumberFormat="1" applyFont="1" applyFill="1" applyBorder="1" applyAlignment="1">
      <alignment horizontal="center" vertical="center" wrapText="1"/>
    </xf>
    <xf numFmtId="164" fontId="3" fillId="5" borderId="32" xfId="0" applyNumberFormat="1" applyFont="1" applyFill="1" applyBorder="1" applyAlignment="1">
      <alignment horizontal="center" vertical="center" wrapText="1"/>
    </xf>
    <xf numFmtId="164" fontId="3" fillId="5" borderId="36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4" fontId="0" fillId="3" borderId="44" xfId="0" applyNumberFormat="1" applyFill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0" fillId="2" borderId="44" xfId="0" applyNumberForma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4" fontId="4" fillId="3" borderId="48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3" borderId="49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164" fontId="3" fillId="8" borderId="33" xfId="0" applyNumberFormat="1" applyFont="1" applyFill="1" applyBorder="1" applyAlignment="1">
      <alignment horizontal="center" vertical="center" wrapText="1"/>
    </xf>
    <xf numFmtId="164" fontId="3" fillId="8" borderId="34" xfId="0" applyNumberFormat="1" applyFont="1" applyFill="1" applyBorder="1" applyAlignment="1">
      <alignment horizontal="center" vertical="center" wrapText="1"/>
    </xf>
    <xf numFmtId="164" fontId="3" fillId="8" borderId="35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3" borderId="56" xfId="0" applyNumberFormat="1" applyFont="1" applyFill="1" applyBorder="1" applyAlignment="1">
      <alignment horizontal="center" vertical="center" wrapText="1"/>
    </xf>
    <xf numFmtId="164" fontId="3" fillId="0" borderId="55" xfId="0" applyNumberFormat="1" applyFont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164" fontId="3" fillId="7" borderId="44" xfId="0" applyNumberFormat="1" applyFont="1" applyFill="1" applyBorder="1" applyAlignment="1">
      <alignment horizontal="center" vertical="center" wrapText="1"/>
    </xf>
    <xf numFmtId="164" fontId="3" fillId="7" borderId="45" xfId="0" applyNumberFormat="1" applyFont="1" applyFill="1" applyBorder="1" applyAlignment="1">
      <alignment horizontal="center" vertical="center" wrapText="1"/>
    </xf>
    <xf numFmtId="164" fontId="3" fillId="7" borderId="46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164" fontId="0" fillId="2" borderId="48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4" fontId="0" fillId="3" borderId="61" xfId="0" applyNumberFormat="1" applyFill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3" borderId="62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64" fontId="0" fillId="2" borderId="61" xfId="0" applyNumberForma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4" fontId="0" fillId="3" borderId="48" xfId="0" applyNumberFormat="1" applyFill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164" fontId="0" fillId="3" borderId="67" xfId="0" applyNumberFormat="1" applyFill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2" fillId="3" borderId="68" xfId="0" applyNumberFormat="1" applyFont="1" applyFill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 wrapText="1"/>
    </xf>
    <xf numFmtId="164" fontId="0" fillId="2" borderId="67" xfId="0" applyNumberForma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0" fillId="0" borderId="26" xfId="1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164" fontId="0" fillId="3" borderId="28" xfId="0" applyNumberForma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164" fontId="2" fillId="0" borderId="73" xfId="0" applyNumberFormat="1" applyFont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4" fontId="0" fillId="3" borderId="24" xfId="0" applyNumberForma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0" fillId="2" borderId="24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3" borderId="49" xfId="0" applyNumberFormat="1" applyFill="1" applyBorder="1" applyAlignment="1">
      <alignment horizontal="center" vertical="center" wrapText="1"/>
    </xf>
    <xf numFmtId="164" fontId="2" fillId="3" borderId="52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164" fontId="0" fillId="3" borderId="53" xfId="0" applyNumberFormat="1" applyFill="1" applyBorder="1" applyAlignment="1">
      <alignment horizontal="center" vertical="center" wrapText="1"/>
    </xf>
    <xf numFmtId="164" fontId="2" fillId="3" borderId="54" xfId="0" applyNumberFormat="1" applyFont="1" applyFill="1" applyBorder="1" applyAlignment="1">
      <alignment horizontal="center" vertical="center" wrapText="1"/>
    </xf>
    <xf numFmtId="164" fontId="7" fillId="3" borderId="57" xfId="0" applyNumberFormat="1" applyFont="1" applyFill="1" applyBorder="1" applyAlignment="1">
      <alignment horizontal="center" vertical="center" wrapText="1"/>
    </xf>
    <xf numFmtId="15" fontId="3" fillId="9" borderId="3" xfId="0" applyNumberFormat="1" applyFont="1" applyFill="1" applyBorder="1" applyAlignment="1">
      <alignment horizontal="center" vertical="center" wrapText="1"/>
    </xf>
    <xf numFmtId="8" fontId="3" fillId="9" borderId="8" xfId="0" applyNumberFormat="1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/>
    </xf>
    <xf numFmtId="164" fontId="3" fillId="9" borderId="3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164" fontId="3" fillId="4" borderId="31" xfId="0" applyNumberFormat="1" applyFont="1" applyFill="1" applyBorder="1" applyAlignment="1">
      <alignment horizontal="center" vertical="center"/>
    </xf>
    <xf numFmtId="164" fontId="3" fillId="4" borderId="31" xfId="0" applyNumberFormat="1" applyFont="1" applyFill="1" applyBorder="1" applyAlignment="1">
      <alignment horizontal="center" vertical="center" wrapText="1"/>
    </xf>
    <xf numFmtId="164" fontId="3" fillId="4" borderId="32" xfId="0" applyNumberFormat="1" applyFont="1" applyFill="1" applyBorder="1" applyAlignment="1">
      <alignment horizontal="center" vertical="center" wrapText="1"/>
    </xf>
    <xf numFmtId="164" fontId="3" fillId="4" borderId="36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164" fontId="0" fillId="10" borderId="0" xfId="0" applyNumberFormat="1" applyFill="1" applyAlignment="1">
      <alignment horizontal="center" vertical="center" wrapText="1"/>
    </xf>
    <xf numFmtId="164" fontId="3" fillId="10" borderId="33" xfId="0" applyNumberFormat="1" applyFont="1" applyFill="1" applyBorder="1" applyAlignment="1">
      <alignment horizontal="center" vertical="center" wrapText="1"/>
    </xf>
    <xf numFmtId="164" fontId="3" fillId="10" borderId="44" xfId="0" applyNumberFormat="1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164" fontId="3" fillId="10" borderId="24" xfId="0" applyNumberFormat="1" applyFont="1" applyFill="1" applyBorder="1" applyAlignment="1">
      <alignment horizontal="center" vertical="center" wrapText="1"/>
    </xf>
    <xf numFmtId="164" fontId="3" fillId="10" borderId="31" xfId="0" applyNumberFormat="1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49" fontId="4" fillId="10" borderId="76" xfId="0" applyNumberFormat="1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164" fontId="2" fillId="10" borderId="51" xfId="0" applyNumberFormat="1" applyFont="1" applyFill="1" applyBorder="1" applyAlignment="1">
      <alignment horizontal="center" vertical="center" wrapText="1"/>
    </xf>
    <xf numFmtId="164" fontId="2" fillId="10" borderId="77" xfId="0" applyNumberFormat="1" applyFont="1" applyFill="1" applyBorder="1" applyAlignment="1">
      <alignment horizontal="center" vertical="center" wrapText="1"/>
    </xf>
    <xf numFmtId="164" fontId="2" fillId="10" borderId="78" xfId="0" applyNumberFormat="1" applyFont="1" applyFill="1" applyBorder="1" applyAlignment="1">
      <alignment horizontal="center" vertical="center" wrapText="1"/>
    </xf>
    <xf numFmtId="164" fontId="2" fillId="10" borderId="79" xfId="0" applyNumberFormat="1" applyFont="1" applyFill="1" applyBorder="1" applyAlignment="1">
      <alignment horizontal="center" vertical="center" wrapText="1"/>
    </xf>
    <xf numFmtId="164" fontId="2" fillId="10" borderId="7" xfId="0" applyNumberFormat="1" applyFont="1" applyFill="1" applyBorder="1" applyAlignment="1">
      <alignment horizontal="center" vertical="center" wrapText="1"/>
    </xf>
    <xf numFmtId="164" fontId="2" fillId="10" borderId="80" xfId="0" applyNumberFormat="1" applyFont="1" applyFill="1" applyBorder="1" applyAlignment="1">
      <alignment horizontal="center" vertical="center" wrapText="1"/>
    </xf>
    <xf numFmtId="164" fontId="2" fillId="10" borderId="81" xfId="0" applyNumberFormat="1" applyFont="1" applyFill="1" applyBorder="1" applyAlignment="1">
      <alignment horizontal="center" vertical="center" wrapText="1"/>
    </xf>
    <xf numFmtId="164" fontId="2" fillId="10" borderId="14" xfId="0" applyNumberFormat="1" applyFont="1" applyFill="1" applyBorder="1" applyAlignment="1">
      <alignment horizontal="center" vertical="center" wrapText="1"/>
    </xf>
    <xf numFmtId="164" fontId="3" fillId="10" borderId="77" xfId="0" applyNumberFormat="1" applyFont="1" applyFill="1" applyBorder="1" applyAlignment="1">
      <alignment horizontal="center" vertical="center" wrapText="1"/>
    </xf>
    <xf numFmtId="164" fontId="3" fillId="10" borderId="81" xfId="0" applyNumberFormat="1" applyFont="1" applyFill="1" applyBorder="1" applyAlignment="1">
      <alignment horizontal="center" vertical="center" wrapText="1"/>
    </xf>
    <xf numFmtId="164" fontId="3" fillId="10" borderId="51" xfId="0" applyNumberFormat="1" applyFont="1" applyFill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wrapText="1"/>
    </xf>
    <xf numFmtId="0" fontId="2" fillId="10" borderId="78" xfId="0" applyFont="1" applyFill="1" applyBorder="1" applyAlignment="1">
      <alignment horizontal="center" vertical="center" wrapText="1"/>
    </xf>
    <xf numFmtId="164" fontId="4" fillId="10" borderId="80" xfId="0" applyNumberFormat="1" applyFont="1" applyFill="1" applyBorder="1" applyAlignment="1">
      <alignment horizontal="center" vertical="center" wrapText="1"/>
    </xf>
    <xf numFmtId="0" fontId="3" fillId="10" borderId="51" xfId="0" applyFont="1" applyFill="1" applyBorder="1" applyAlignment="1">
      <alignment horizontal="center" vertical="center" wrapText="1"/>
    </xf>
    <xf numFmtId="4" fontId="3" fillId="10" borderId="77" xfId="0" applyNumberFormat="1" applyFont="1" applyFill="1" applyBorder="1" applyAlignment="1">
      <alignment horizontal="center" vertical="center" wrapText="1"/>
    </xf>
    <xf numFmtId="4" fontId="2" fillId="10" borderId="77" xfId="0" applyNumberFormat="1" applyFont="1" applyFill="1" applyBorder="1" applyAlignment="1">
      <alignment horizontal="center" vertical="center" wrapText="1"/>
    </xf>
    <xf numFmtId="4" fontId="2" fillId="10" borderId="7" xfId="0" applyNumberFormat="1" applyFont="1" applyFill="1" applyBorder="1" applyAlignment="1">
      <alignment horizontal="center" vertical="center" wrapText="1"/>
    </xf>
    <xf numFmtId="0" fontId="4" fillId="10" borderId="77" xfId="0" applyFont="1" applyFill="1" applyBorder="1" applyAlignment="1">
      <alignment horizontal="center" vertical="center" wrapText="1"/>
    </xf>
    <xf numFmtId="0" fontId="2" fillId="10" borderId="77" xfId="0" applyFont="1" applyFill="1" applyBorder="1" applyAlignment="1">
      <alignment horizontal="center" vertical="center" wrapText="1"/>
    </xf>
    <xf numFmtId="164" fontId="3" fillId="10" borderId="7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164" fontId="2" fillId="10" borderId="27" xfId="0" applyNumberFormat="1" applyFont="1" applyFill="1" applyBorder="1" applyAlignment="1">
      <alignment horizontal="center" vertical="center" wrapText="1"/>
    </xf>
    <xf numFmtId="164" fontId="3" fillId="10" borderId="82" xfId="0" applyNumberFormat="1" applyFont="1" applyFill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164" fontId="9" fillId="0" borderId="78" xfId="0" applyNumberFormat="1" applyFont="1" applyBorder="1" applyAlignment="1">
      <alignment horizontal="center" vertical="center" wrapText="1"/>
    </xf>
    <xf numFmtId="164" fontId="2" fillId="5" borderId="51" xfId="0" applyNumberFormat="1" applyFont="1" applyFill="1" applyBorder="1" applyAlignment="1">
      <alignment horizontal="center" vertical="center" wrapText="1"/>
    </xf>
    <xf numFmtId="164" fontId="2" fillId="5" borderId="21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10" borderId="28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3" fillId="7" borderId="74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 wrapText="1"/>
    </xf>
    <xf numFmtId="0" fontId="0" fillId="7" borderId="59" xfId="0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931FE-F95F-4F39-8387-C63E4A400FA4}">
  <sheetPr>
    <pageSetUpPr fitToPage="1"/>
  </sheetPr>
  <dimension ref="A1:N113"/>
  <sheetViews>
    <sheetView tabSelected="1" zoomScale="85" zoomScaleNormal="85" workbookViewId="0">
      <pane xSplit="6" ySplit="4" topLeftCell="J5" activePane="bottomRight" state="frozen"/>
      <selection pane="topRight" activeCell="F1" sqref="F1"/>
      <selection pane="bottomLeft" activeCell="A5" sqref="A5"/>
      <selection pane="bottomRight" activeCell="J84" sqref="J84"/>
    </sheetView>
  </sheetViews>
  <sheetFormatPr defaultColWidth="9.109375" defaultRowHeight="14.4" x14ac:dyDescent="0.3"/>
  <cols>
    <col min="1" max="1" width="12.33203125" style="1" customWidth="1"/>
    <col min="2" max="2" width="13.5546875" style="1" customWidth="1"/>
    <col min="3" max="3" width="24.33203125" style="1" customWidth="1"/>
    <col min="4" max="4" width="24.109375" style="242" customWidth="1"/>
    <col min="5" max="5" width="13.5546875" style="20" customWidth="1"/>
    <col min="6" max="6" width="16.6640625" style="21" customWidth="1"/>
    <col min="7" max="7" width="14.109375" style="20" customWidth="1"/>
    <col min="8" max="8" width="16.44140625" style="21" customWidth="1"/>
    <col min="9" max="9" width="14" style="22" customWidth="1"/>
    <col min="10" max="10" width="21.77734375" style="1" customWidth="1"/>
    <col min="11" max="12" width="9.109375" style="2"/>
    <col min="13" max="13" width="12.6640625" style="2" customWidth="1"/>
    <col min="14" max="14" width="12.33203125" style="2" customWidth="1"/>
    <col min="15" max="16384" width="9.109375" style="2"/>
  </cols>
  <sheetData>
    <row r="1" spans="1:10" ht="38.25" customHeight="1" thickBot="1" x14ac:dyDescent="0.35">
      <c r="A1" s="299" t="s">
        <v>148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x14ac:dyDescent="0.3">
      <c r="A2" s="2"/>
      <c r="B2" s="3"/>
      <c r="C2" s="2"/>
      <c r="D2" s="2"/>
      <c r="E2" s="2"/>
      <c r="F2" s="2"/>
      <c r="G2" s="2"/>
      <c r="H2" s="2"/>
      <c r="I2" s="2"/>
      <c r="J2" s="2"/>
    </row>
    <row r="3" spans="1:10" s="5" customFormat="1" ht="25.5" customHeight="1" x14ac:dyDescent="0.3">
      <c r="A3" s="4" t="s">
        <v>0</v>
      </c>
      <c r="B3" s="4"/>
      <c r="C3" s="56"/>
      <c r="D3" s="243" t="s">
        <v>158</v>
      </c>
      <c r="E3" s="57"/>
      <c r="F3" s="58" t="s">
        <v>170</v>
      </c>
      <c r="G3" s="57"/>
      <c r="H3" s="59" t="s">
        <v>170</v>
      </c>
      <c r="I3" s="69"/>
      <c r="J3" s="60" t="s">
        <v>175</v>
      </c>
    </row>
    <row r="4" spans="1:10" ht="45" customHeight="1" thickBot="1" x14ac:dyDescent="0.35">
      <c r="A4" s="3"/>
      <c r="B4" s="3"/>
      <c r="C4" s="142"/>
      <c r="D4" s="244" t="s">
        <v>159</v>
      </c>
      <c r="E4" s="143"/>
      <c r="F4" s="144" t="s">
        <v>1</v>
      </c>
      <c r="G4" s="145"/>
      <c r="H4" s="146" t="s">
        <v>2</v>
      </c>
      <c r="I4" s="70"/>
      <c r="J4" s="55" t="s">
        <v>3</v>
      </c>
    </row>
    <row r="5" spans="1:10" ht="30.75" customHeight="1" thickBot="1" x14ac:dyDescent="0.35">
      <c r="A5" s="3"/>
      <c r="B5" s="3"/>
      <c r="C5" s="284" t="s">
        <v>4</v>
      </c>
      <c r="D5" s="285"/>
      <c r="E5" s="286"/>
      <c r="F5" s="286"/>
      <c r="G5" s="286"/>
      <c r="H5" s="287"/>
      <c r="I5" s="271"/>
      <c r="J5" s="272"/>
    </row>
    <row r="6" spans="1:10" x14ac:dyDescent="0.3">
      <c r="A6" s="3" t="s">
        <v>5</v>
      </c>
      <c r="B6" s="3"/>
      <c r="C6" s="41" t="s">
        <v>83</v>
      </c>
      <c r="D6" s="245">
        <v>594</v>
      </c>
      <c r="E6" s="36"/>
      <c r="F6" s="37">
        <v>625</v>
      </c>
      <c r="G6" s="43"/>
      <c r="H6" s="39">
        <v>603</v>
      </c>
      <c r="I6" s="72"/>
      <c r="J6" s="14">
        <v>665</v>
      </c>
    </row>
    <row r="7" spans="1:10" ht="26.4" x14ac:dyDescent="0.3">
      <c r="A7" s="3" t="s">
        <v>6</v>
      </c>
      <c r="B7" s="3"/>
      <c r="C7" s="12" t="s">
        <v>7</v>
      </c>
      <c r="D7" s="246">
        <v>253.56</v>
      </c>
      <c r="E7" s="7"/>
      <c r="F7" s="13">
        <v>650</v>
      </c>
      <c r="G7" s="9" t="s">
        <v>8</v>
      </c>
      <c r="H7" s="10">
        <v>200</v>
      </c>
      <c r="I7" s="72"/>
      <c r="J7" s="14">
        <v>300</v>
      </c>
    </row>
    <row r="8" spans="1:10" ht="130.19999999999999" customHeight="1" x14ac:dyDescent="0.3">
      <c r="A8" s="3" t="s">
        <v>9</v>
      </c>
      <c r="B8" s="3"/>
      <c r="C8" s="12" t="s">
        <v>10</v>
      </c>
      <c r="D8" s="246">
        <v>767.79</v>
      </c>
      <c r="E8" s="7"/>
      <c r="F8" s="13">
        <v>900</v>
      </c>
      <c r="G8" s="9"/>
      <c r="H8" s="10">
        <v>770</v>
      </c>
      <c r="I8" s="72"/>
      <c r="J8" s="14">
        <v>950</v>
      </c>
    </row>
    <row r="9" spans="1:10" x14ac:dyDescent="0.3">
      <c r="A9" s="3" t="s">
        <v>11</v>
      </c>
      <c r="B9" s="3"/>
      <c r="C9" s="12" t="s">
        <v>91</v>
      </c>
      <c r="D9" s="246">
        <v>200</v>
      </c>
      <c r="E9" s="7"/>
      <c r="F9" s="13">
        <v>200</v>
      </c>
      <c r="G9" s="9"/>
      <c r="H9" s="10">
        <v>200</v>
      </c>
      <c r="I9" s="72"/>
      <c r="J9" s="14">
        <v>200</v>
      </c>
    </row>
    <row r="10" spans="1:10" x14ac:dyDescent="0.3">
      <c r="A10" s="3" t="s">
        <v>12</v>
      </c>
      <c r="B10" s="3"/>
      <c r="C10" s="89" t="s">
        <v>92</v>
      </c>
      <c r="D10" s="247">
        <v>400</v>
      </c>
      <c r="E10" s="120"/>
      <c r="F10" s="121">
        <v>900</v>
      </c>
      <c r="G10" s="90"/>
      <c r="H10" s="122">
        <v>1050</v>
      </c>
      <c r="I10" s="123"/>
      <c r="J10" s="124">
        <v>1100</v>
      </c>
    </row>
    <row r="11" spans="1:10" x14ac:dyDescent="0.3">
      <c r="B11" s="3"/>
      <c r="C11" s="173"/>
      <c r="D11" s="248"/>
      <c r="E11" s="174"/>
      <c r="F11" s="175"/>
      <c r="G11" s="176"/>
      <c r="H11" s="177"/>
      <c r="I11" s="178"/>
      <c r="J11" s="179"/>
    </row>
    <row r="12" spans="1:10" x14ac:dyDescent="0.3">
      <c r="A12" s="3"/>
      <c r="B12" s="3"/>
      <c r="C12" s="12"/>
      <c r="D12" s="246"/>
      <c r="E12" s="7"/>
      <c r="F12" s="13"/>
      <c r="G12" s="9"/>
      <c r="H12" s="10"/>
      <c r="I12" s="72"/>
      <c r="J12" s="14"/>
    </row>
    <row r="13" spans="1:10" x14ac:dyDescent="0.3">
      <c r="A13" s="3"/>
      <c r="B13" s="3"/>
      <c r="C13" s="12"/>
      <c r="D13" s="246"/>
      <c r="E13" s="7"/>
      <c r="F13" s="13"/>
      <c r="G13" s="9"/>
      <c r="H13" s="10"/>
      <c r="I13" s="72"/>
      <c r="J13" s="14"/>
    </row>
    <row r="14" spans="1:10" x14ac:dyDescent="0.3">
      <c r="A14" s="3"/>
      <c r="B14" s="3"/>
      <c r="C14" s="12"/>
      <c r="D14" s="246"/>
      <c r="E14" s="7"/>
      <c r="F14" s="13"/>
      <c r="G14" s="9"/>
      <c r="H14" s="10"/>
      <c r="I14" s="72"/>
      <c r="J14" s="14"/>
    </row>
    <row r="15" spans="1:10" x14ac:dyDescent="0.3">
      <c r="A15" s="3"/>
      <c r="B15" s="3"/>
      <c r="C15" s="12"/>
      <c r="D15" s="246"/>
      <c r="E15" s="7"/>
      <c r="F15" s="13"/>
      <c r="G15" s="9"/>
      <c r="H15" s="10"/>
      <c r="I15" s="72"/>
      <c r="J15" s="14"/>
    </row>
    <row r="16" spans="1:10" x14ac:dyDescent="0.3">
      <c r="A16" s="3"/>
      <c r="B16" s="3"/>
      <c r="C16" s="12"/>
      <c r="D16" s="246"/>
      <c r="E16" s="7"/>
      <c r="F16" s="13"/>
      <c r="G16" s="9"/>
      <c r="H16" s="10"/>
      <c r="I16" s="72"/>
      <c r="J16" s="14"/>
    </row>
    <row r="17" spans="1:10" ht="26.4" x14ac:dyDescent="0.3">
      <c r="A17" s="3" t="s">
        <v>14</v>
      </c>
      <c r="B17" s="3"/>
      <c r="C17" s="54" t="s">
        <v>13</v>
      </c>
      <c r="D17" s="249">
        <v>994.1</v>
      </c>
      <c r="E17" s="46"/>
      <c r="F17" s="170">
        <v>1100</v>
      </c>
      <c r="G17" s="34"/>
      <c r="H17" s="171">
        <v>1046.43</v>
      </c>
      <c r="I17" s="80"/>
      <c r="J17" s="172">
        <v>1300</v>
      </c>
    </row>
    <row r="18" spans="1:10" x14ac:dyDescent="0.3">
      <c r="A18" s="3" t="s">
        <v>16</v>
      </c>
      <c r="B18" s="3"/>
      <c r="C18" s="41" t="s">
        <v>15</v>
      </c>
      <c r="D18" s="245">
        <v>1483.07</v>
      </c>
      <c r="E18" s="36"/>
      <c r="F18" s="37">
        <v>1650</v>
      </c>
      <c r="G18" s="43"/>
      <c r="H18" s="39">
        <v>1550.72</v>
      </c>
      <c r="I18" s="71"/>
      <c r="J18" s="40">
        <v>1700</v>
      </c>
    </row>
    <row r="19" spans="1:10" ht="31.5" customHeight="1" x14ac:dyDescent="0.3">
      <c r="A19" s="3" t="s">
        <v>17</v>
      </c>
      <c r="B19" s="3"/>
      <c r="C19" s="89" t="s">
        <v>93</v>
      </c>
      <c r="D19" s="247">
        <v>124</v>
      </c>
      <c r="E19" s="120"/>
      <c r="F19" s="121">
        <v>175</v>
      </c>
      <c r="G19" s="90"/>
      <c r="H19" s="122">
        <v>175.47</v>
      </c>
      <c r="I19" s="123"/>
      <c r="J19" s="124">
        <v>192</v>
      </c>
    </row>
    <row r="20" spans="1:10" ht="15" thickBot="1" x14ac:dyDescent="0.35">
      <c r="B20" s="3"/>
      <c r="C20" s="89"/>
      <c r="D20" s="247"/>
      <c r="E20" s="120"/>
      <c r="F20" s="121"/>
      <c r="G20" s="90"/>
      <c r="H20" s="122"/>
      <c r="I20" s="123"/>
      <c r="J20" s="124"/>
    </row>
    <row r="21" spans="1:10" x14ac:dyDescent="0.3">
      <c r="A21" s="3" t="s">
        <v>20</v>
      </c>
      <c r="B21" s="292" t="s">
        <v>149</v>
      </c>
      <c r="C21" s="210" t="s">
        <v>151</v>
      </c>
      <c r="D21" s="250">
        <v>13763.88</v>
      </c>
      <c r="E21" s="191"/>
      <c r="F21" s="192">
        <v>14339.89</v>
      </c>
      <c r="G21" s="193"/>
      <c r="H21" s="194">
        <v>14994.72</v>
      </c>
      <c r="I21" s="195"/>
      <c r="J21" s="196">
        <v>25673.49</v>
      </c>
    </row>
    <row r="22" spans="1:10" ht="27.75" customHeight="1" x14ac:dyDescent="0.3">
      <c r="A22" s="3" t="s">
        <v>21</v>
      </c>
      <c r="B22" s="293"/>
      <c r="C22" s="12" t="s">
        <v>150</v>
      </c>
      <c r="D22" s="246">
        <v>688.14</v>
      </c>
      <c r="E22" s="7"/>
      <c r="F22" s="13">
        <v>716.99</v>
      </c>
      <c r="G22" s="9"/>
      <c r="H22" s="10" t="e">
        <f>H21*#REF!</f>
        <v>#REF!</v>
      </c>
      <c r="I22" s="72"/>
      <c r="J22" s="14">
        <v>1283.67</v>
      </c>
    </row>
    <row r="23" spans="1:10" ht="30.75" customHeight="1" thickBot="1" x14ac:dyDescent="0.35">
      <c r="A23" s="3" t="s">
        <v>18</v>
      </c>
      <c r="B23" s="294"/>
      <c r="C23" s="211" t="s">
        <v>152</v>
      </c>
      <c r="D23" s="251">
        <v>671.12</v>
      </c>
      <c r="E23" s="154"/>
      <c r="F23" s="212">
        <v>835.56</v>
      </c>
      <c r="G23" s="213"/>
      <c r="H23" s="212" t="e">
        <f>(((H21/12)-#REF!)*#REF!)*12</f>
        <v>#REF!</v>
      </c>
      <c r="I23" s="214"/>
      <c r="J23" s="215">
        <v>2541.27</v>
      </c>
    </row>
    <row r="24" spans="1:10" ht="28.5" customHeight="1" x14ac:dyDescent="0.3">
      <c r="A24" s="3"/>
      <c r="B24" s="216"/>
      <c r="C24" s="181"/>
      <c r="D24" s="252"/>
      <c r="E24" s="182"/>
      <c r="F24" s="183"/>
      <c r="G24" s="184"/>
      <c r="H24" s="217"/>
      <c r="I24" s="168"/>
      <c r="J24" s="169"/>
    </row>
    <row r="25" spans="1:10" ht="26.4" x14ac:dyDescent="0.3">
      <c r="A25" s="3" t="s">
        <v>22</v>
      </c>
      <c r="B25" s="3"/>
      <c r="C25" s="41" t="s">
        <v>19</v>
      </c>
      <c r="D25" s="245">
        <v>109.95</v>
      </c>
      <c r="E25" s="36"/>
      <c r="F25" s="37">
        <v>200</v>
      </c>
      <c r="G25" s="43"/>
      <c r="H25" s="39">
        <v>115</v>
      </c>
      <c r="I25" s="71"/>
      <c r="J25" s="40">
        <v>200</v>
      </c>
    </row>
    <row r="26" spans="1:10" ht="26.4" x14ac:dyDescent="0.3">
      <c r="A26" s="3" t="s">
        <v>24</v>
      </c>
      <c r="B26" s="3"/>
      <c r="C26" s="12" t="s">
        <v>23</v>
      </c>
      <c r="D26" s="246">
        <v>30</v>
      </c>
      <c r="E26" s="7"/>
      <c r="F26" s="13">
        <v>2000</v>
      </c>
      <c r="G26" s="9"/>
      <c r="H26" s="10">
        <v>0</v>
      </c>
      <c r="I26" s="72"/>
      <c r="J26" s="14">
        <v>2000</v>
      </c>
    </row>
    <row r="27" spans="1:10" ht="49.5" customHeight="1" x14ac:dyDescent="0.3">
      <c r="A27" s="3" t="s">
        <v>25</v>
      </c>
      <c r="B27" s="3"/>
      <c r="C27" s="12" t="s">
        <v>94</v>
      </c>
      <c r="D27" s="246">
        <v>0</v>
      </c>
      <c r="E27" s="7"/>
      <c r="F27" s="13">
        <v>450</v>
      </c>
      <c r="G27" s="9"/>
      <c r="H27" s="10">
        <v>0</v>
      </c>
      <c r="I27" s="72"/>
      <c r="J27" s="14">
        <v>1000</v>
      </c>
    </row>
    <row r="28" spans="1:10" ht="26.4" x14ac:dyDescent="0.3">
      <c r="A28" s="3" t="s">
        <v>27</v>
      </c>
      <c r="B28" s="3"/>
      <c r="C28" s="12" t="s">
        <v>26</v>
      </c>
      <c r="D28" s="246">
        <v>177</v>
      </c>
      <c r="E28" s="7"/>
      <c r="F28" s="13">
        <v>200</v>
      </c>
      <c r="G28" s="9"/>
      <c r="H28" s="10">
        <v>183</v>
      </c>
      <c r="I28" s="72"/>
      <c r="J28" s="14">
        <v>400</v>
      </c>
    </row>
    <row r="29" spans="1:10" x14ac:dyDescent="0.3">
      <c r="A29" s="3" t="s">
        <v>29</v>
      </c>
      <c r="B29" s="3"/>
      <c r="C29" s="12" t="s">
        <v>28</v>
      </c>
      <c r="D29" s="246">
        <v>370.22</v>
      </c>
      <c r="E29" s="7"/>
      <c r="F29" s="13">
        <v>500</v>
      </c>
      <c r="G29" s="9"/>
      <c r="H29" s="10">
        <v>440</v>
      </c>
      <c r="I29" s="72"/>
      <c r="J29" s="14">
        <v>500</v>
      </c>
    </row>
    <row r="30" spans="1:10" x14ac:dyDescent="0.3">
      <c r="A30" s="3" t="s">
        <v>30</v>
      </c>
      <c r="B30" s="3"/>
      <c r="C30" s="12" t="s">
        <v>95</v>
      </c>
      <c r="D30" s="246">
        <v>856.39</v>
      </c>
      <c r="E30" s="7"/>
      <c r="F30" s="13">
        <v>250</v>
      </c>
      <c r="G30" s="9"/>
      <c r="H30" s="10">
        <v>150</v>
      </c>
      <c r="I30" s="72"/>
      <c r="J30" s="14">
        <v>250</v>
      </c>
    </row>
    <row r="31" spans="1:10" x14ac:dyDescent="0.3">
      <c r="A31" s="3" t="s">
        <v>31</v>
      </c>
      <c r="B31" s="3"/>
      <c r="C31" s="12" t="s">
        <v>96</v>
      </c>
      <c r="D31" s="246">
        <v>21.24</v>
      </c>
      <c r="E31" s="7"/>
      <c r="F31" s="13">
        <v>1500</v>
      </c>
      <c r="G31" s="9"/>
      <c r="H31" s="10">
        <v>25</v>
      </c>
      <c r="I31" s="72"/>
      <c r="J31" s="14">
        <v>250</v>
      </c>
    </row>
    <row r="32" spans="1:10" x14ac:dyDescent="0.3">
      <c r="A32" s="3" t="s">
        <v>33</v>
      </c>
      <c r="B32" s="3"/>
      <c r="C32" s="12" t="s">
        <v>32</v>
      </c>
      <c r="D32" s="246">
        <v>0</v>
      </c>
      <c r="E32" s="7"/>
      <c r="F32" s="13">
        <v>0</v>
      </c>
      <c r="G32" s="9"/>
      <c r="H32" s="10">
        <v>0</v>
      </c>
      <c r="I32" s="72"/>
      <c r="J32" s="14">
        <v>0</v>
      </c>
    </row>
    <row r="33" spans="1:10" ht="26.4" x14ac:dyDescent="0.3">
      <c r="A33" s="3" t="s">
        <v>34</v>
      </c>
      <c r="B33" s="3"/>
      <c r="C33" s="12" t="s">
        <v>188</v>
      </c>
      <c r="D33" s="246">
        <v>2539.6799999999998</v>
      </c>
      <c r="E33" s="7"/>
      <c r="F33" s="13">
        <v>6500</v>
      </c>
      <c r="G33" s="9"/>
      <c r="H33" s="10">
        <v>1400</v>
      </c>
      <c r="I33" s="72"/>
      <c r="J33" s="14">
        <v>2000</v>
      </c>
    </row>
    <row r="34" spans="1:10" x14ac:dyDescent="0.3">
      <c r="A34" s="3" t="s">
        <v>37</v>
      </c>
      <c r="B34" s="3"/>
      <c r="C34" s="12" t="s">
        <v>97</v>
      </c>
      <c r="D34" s="246">
        <v>7030.53</v>
      </c>
      <c r="E34" s="7"/>
      <c r="F34" s="13">
        <v>1000</v>
      </c>
      <c r="G34" s="9"/>
      <c r="H34" s="10">
        <v>3900</v>
      </c>
      <c r="I34" s="72"/>
      <c r="J34" s="14">
        <v>1000</v>
      </c>
    </row>
    <row r="35" spans="1:10" x14ac:dyDescent="0.3">
      <c r="A35" s="3" t="s">
        <v>38</v>
      </c>
      <c r="B35" s="3"/>
      <c r="C35" s="12" t="s">
        <v>98</v>
      </c>
      <c r="D35" s="246">
        <v>652.55999999999995</v>
      </c>
      <c r="E35" s="7"/>
      <c r="F35" s="13">
        <v>4110</v>
      </c>
      <c r="G35" s="9"/>
      <c r="H35" s="10">
        <v>717.84</v>
      </c>
      <c r="I35" s="72"/>
      <c r="J35" s="14">
        <v>1000</v>
      </c>
    </row>
    <row r="36" spans="1:10" x14ac:dyDescent="0.3">
      <c r="A36" s="3" t="s">
        <v>40</v>
      </c>
      <c r="B36" s="3"/>
      <c r="C36" s="12" t="s">
        <v>89</v>
      </c>
      <c r="D36" s="246">
        <v>35</v>
      </c>
      <c r="E36" s="7"/>
      <c r="F36" s="13">
        <v>35</v>
      </c>
      <c r="G36" s="9"/>
      <c r="H36" s="10">
        <v>35</v>
      </c>
      <c r="I36" s="72"/>
      <c r="J36" s="14">
        <v>35</v>
      </c>
    </row>
    <row r="37" spans="1:10" x14ac:dyDescent="0.3">
      <c r="A37" s="3" t="s">
        <v>41</v>
      </c>
      <c r="B37" s="3"/>
      <c r="C37" s="12" t="s">
        <v>90</v>
      </c>
      <c r="D37" s="246">
        <v>0</v>
      </c>
      <c r="E37" s="7"/>
      <c r="F37" s="13">
        <v>0</v>
      </c>
      <c r="G37" s="9"/>
      <c r="H37" s="10">
        <v>0</v>
      </c>
      <c r="I37" s="72"/>
      <c r="J37" s="14">
        <v>0</v>
      </c>
    </row>
    <row r="38" spans="1:10" ht="36.6" customHeight="1" x14ac:dyDescent="0.3">
      <c r="A38" s="3" t="s">
        <v>120</v>
      </c>
      <c r="B38" s="3"/>
      <c r="C38" s="12" t="s">
        <v>143</v>
      </c>
      <c r="D38" s="246">
        <v>198</v>
      </c>
      <c r="E38" s="7"/>
      <c r="F38" s="13">
        <v>200</v>
      </c>
      <c r="G38" s="9"/>
      <c r="H38" s="10">
        <v>0</v>
      </c>
      <c r="I38" s="72"/>
      <c r="J38" s="14">
        <v>0</v>
      </c>
    </row>
    <row r="39" spans="1:10" x14ac:dyDescent="0.3">
      <c r="A39" s="3" t="s">
        <v>144</v>
      </c>
      <c r="B39" s="3"/>
      <c r="C39" s="12" t="s">
        <v>121</v>
      </c>
      <c r="D39" s="246">
        <v>4770</v>
      </c>
      <c r="E39" s="7"/>
      <c r="F39" s="13">
        <v>0</v>
      </c>
      <c r="G39" s="9"/>
      <c r="H39" s="10">
        <v>44200</v>
      </c>
      <c r="I39" s="72"/>
      <c r="J39" s="14">
        <v>0</v>
      </c>
    </row>
    <row r="40" spans="1:10" ht="21" customHeight="1" x14ac:dyDescent="0.3">
      <c r="A40" s="1" t="s">
        <v>165</v>
      </c>
      <c r="B40" s="3"/>
      <c r="C40" s="12" t="s">
        <v>86</v>
      </c>
      <c r="D40" s="241">
        <v>111</v>
      </c>
      <c r="E40" s="7"/>
      <c r="F40" s="13">
        <v>150</v>
      </c>
      <c r="G40" s="9"/>
      <c r="H40" s="8">
        <v>136</v>
      </c>
      <c r="I40" s="9"/>
      <c r="J40" s="14">
        <v>150</v>
      </c>
    </row>
    <row r="41" spans="1:10" ht="28.8" customHeight="1" x14ac:dyDescent="0.3">
      <c r="A41" s="1" t="s">
        <v>166</v>
      </c>
      <c r="B41" s="3"/>
      <c r="C41" s="12" t="s">
        <v>167</v>
      </c>
      <c r="D41" s="241">
        <v>8455.93</v>
      </c>
      <c r="E41" s="7"/>
      <c r="F41" s="13">
        <v>500</v>
      </c>
      <c r="G41" s="9"/>
      <c r="H41" s="8">
        <v>3927.09</v>
      </c>
      <c r="I41" s="9"/>
      <c r="J41" s="14">
        <v>500</v>
      </c>
    </row>
    <row r="42" spans="1:10" x14ac:dyDescent="0.3">
      <c r="A42" s="1" t="s">
        <v>173</v>
      </c>
      <c r="B42" s="3"/>
      <c r="C42" s="54" t="s">
        <v>174</v>
      </c>
      <c r="D42" s="273">
        <v>0</v>
      </c>
      <c r="E42" s="46"/>
      <c r="F42" s="170">
        <v>5958</v>
      </c>
      <c r="G42" s="34"/>
      <c r="H42" s="274">
        <v>0</v>
      </c>
      <c r="I42" s="34"/>
      <c r="J42" s="172">
        <v>0</v>
      </c>
    </row>
    <row r="43" spans="1:10" ht="26.4" x14ac:dyDescent="0.3">
      <c r="A43" s="1" t="s">
        <v>186</v>
      </c>
      <c r="B43" s="3"/>
      <c r="C43" s="205" t="s">
        <v>182</v>
      </c>
      <c r="D43" s="275" t="s">
        <v>181</v>
      </c>
      <c r="E43" s="53"/>
      <c r="F43" s="206" t="s">
        <v>181</v>
      </c>
      <c r="G43" s="49"/>
      <c r="H43" s="207" t="s">
        <v>181</v>
      </c>
      <c r="I43" s="276"/>
      <c r="J43" s="209">
        <v>40000</v>
      </c>
    </row>
    <row r="44" spans="1:10" x14ac:dyDescent="0.3">
      <c r="A44" s="1" t="s">
        <v>185</v>
      </c>
      <c r="B44" s="3"/>
      <c r="C44" s="205" t="s">
        <v>184</v>
      </c>
      <c r="D44" s="275" t="s">
        <v>181</v>
      </c>
      <c r="E44" s="53"/>
      <c r="F44" s="206" t="s">
        <v>181</v>
      </c>
      <c r="G44" s="49"/>
      <c r="H44" s="207" t="s">
        <v>181</v>
      </c>
      <c r="I44" s="276"/>
      <c r="J44" s="209">
        <v>400</v>
      </c>
    </row>
    <row r="45" spans="1:10" x14ac:dyDescent="0.3">
      <c r="B45" s="3"/>
      <c r="C45" s="205"/>
      <c r="D45" s="275"/>
      <c r="E45" s="53"/>
      <c r="F45" s="206"/>
      <c r="G45" s="49"/>
      <c r="H45" s="207"/>
      <c r="I45" s="276"/>
      <c r="J45" s="209"/>
    </row>
    <row r="46" spans="1:10" x14ac:dyDescent="0.3">
      <c r="B46" s="3"/>
      <c r="C46" s="205"/>
      <c r="D46" s="275"/>
      <c r="E46" s="53"/>
      <c r="F46" s="206"/>
      <c r="G46" s="49"/>
      <c r="H46" s="207"/>
      <c r="I46" s="276"/>
      <c r="J46" s="209"/>
    </row>
    <row r="47" spans="1:10" x14ac:dyDescent="0.3">
      <c r="B47" s="3"/>
      <c r="C47" s="205"/>
      <c r="D47" s="275"/>
      <c r="E47" s="53"/>
      <c r="F47" s="206"/>
      <c r="G47" s="49"/>
      <c r="H47" s="207"/>
      <c r="I47" s="276"/>
      <c r="J47" s="209"/>
    </row>
    <row r="48" spans="1:10" x14ac:dyDescent="0.3">
      <c r="B48" s="3"/>
      <c r="C48" s="205"/>
      <c r="D48" s="275"/>
      <c r="E48" s="53"/>
      <c r="F48" s="206"/>
      <c r="G48" s="49"/>
      <c r="H48" s="207"/>
      <c r="I48" s="276"/>
      <c r="J48" s="209"/>
    </row>
    <row r="49" spans="1:10" x14ac:dyDescent="0.3">
      <c r="B49" s="3"/>
      <c r="C49" s="205"/>
      <c r="D49" s="275"/>
      <c r="E49" s="53"/>
      <c r="F49" s="206"/>
      <c r="G49" s="49"/>
      <c r="H49" s="207"/>
      <c r="I49" s="276"/>
      <c r="J49" s="209"/>
    </row>
    <row r="50" spans="1:10" x14ac:dyDescent="0.3">
      <c r="B50" s="3"/>
      <c r="C50" s="205"/>
      <c r="D50" s="275"/>
      <c r="E50" s="53"/>
      <c r="F50" s="206"/>
      <c r="G50" s="49"/>
      <c r="H50" s="207"/>
      <c r="I50" s="276"/>
      <c r="J50" s="209"/>
    </row>
    <row r="51" spans="1:10" ht="21" customHeight="1" x14ac:dyDescent="0.3">
      <c r="A51" s="3"/>
      <c r="B51" s="3"/>
      <c r="C51" s="147" t="s">
        <v>35</v>
      </c>
      <c r="D51" s="236">
        <f>SUM(D6:D50)</f>
        <v>45297.159999999996</v>
      </c>
      <c r="E51" s="148"/>
      <c r="F51" s="149">
        <f>SUM(F6:F50)</f>
        <v>45645.440000000002</v>
      </c>
      <c r="G51" s="149"/>
      <c r="H51" s="150" t="e">
        <f>SUM(H6:H50)</f>
        <v>#REF!</v>
      </c>
      <c r="I51" s="151"/>
      <c r="J51" s="149">
        <f>SUM(J6:J50)</f>
        <v>85590.43</v>
      </c>
    </row>
    <row r="52" spans="1:10" ht="21" customHeight="1" x14ac:dyDescent="0.3">
      <c r="A52" s="3"/>
      <c r="B52" s="3"/>
      <c r="C52" s="2"/>
      <c r="D52" s="234"/>
      <c r="E52" s="2"/>
      <c r="F52" s="2"/>
      <c r="G52" s="2"/>
      <c r="H52" s="2"/>
      <c r="I52" s="2"/>
      <c r="J52" s="2"/>
    </row>
    <row r="53" spans="1:10" ht="48" customHeight="1" thickBot="1" x14ac:dyDescent="0.35">
      <c r="A53" s="3"/>
      <c r="B53" s="3"/>
      <c r="C53" s="2"/>
      <c r="D53" s="234"/>
      <c r="E53" s="2"/>
      <c r="F53" s="2"/>
      <c r="G53" s="2"/>
      <c r="H53" s="2"/>
      <c r="I53" s="2"/>
      <c r="J53" s="2"/>
    </row>
    <row r="54" spans="1:10" ht="29.25" customHeight="1" x14ac:dyDescent="0.3">
      <c r="A54" s="3"/>
      <c r="B54" s="292" t="s">
        <v>157</v>
      </c>
      <c r="C54" s="288" t="s">
        <v>36</v>
      </c>
      <c r="D54" s="289"/>
      <c r="E54" s="290"/>
      <c r="F54" s="290"/>
      <c r="G54" s="290"/>
      <c r="H54" s="291"/>
      <c r="I54" s="160"/>
      <c r="J54" s="139"/>
    </row>
    <row r="55" spans="1:10" x14ac:dyDescent="0.3">
      <c r="A55" s="3"/>
      <c r="B55" s="295"/>
      <c r="C55" s="41"/>
      <c r="D55" s="245"/>
      <c r="E55" s="36"/>
      <c r="F55" s="37"/>
      <c r="G55" s="43"/>
      <c r="H55" s="218"/>
      <c r="I55" s="168"/>
      <c r="J55" s="169"/>
    </row>
    <row r="56" spans="1:10" ht="27" customHeight="1" x14ac:dyDescent="0.3">
      <c r="A56" s="3"/>
      <c r="B56" s="295"/>
      <c r="C56" s="41" t="s">
        <v>171</v>
      </c>
      <c r="D56" s="245">
        <v>3000</v>
      </c>
      <c r="E56" s="36"/>
      <c r="F56" s="37"/>
      <c r="G56" s="43"/>
      <c r="H56" s="218">
        <v>3430</v>
      </c>
      <c r="I56" s="71"/>
      <c r="J56" s="40"/>
    </row>
    <row r="57" spans="1:10" x14ac:dyDescent="0.3">
      <c r="A57" s="3"/>
      <c r="B57" s="295"/>
      <c r="C57" s="219" t="s">
        <v>172</v>
      </c>
      <c r="D57" s="235">
        <v>4527</v>
      </c>
      <c r="E57" s="1"/>
      <c r="F57" s="20"/>
      <c r="G57" s="21"/>
      <c r="H57" s="220">
        <v>4907</v>
      </c>
      <c r="I57" s="74"/>
      <c r="J57" s="22"/>
    </row>
    <row r="58" spans="1:10" ht="24.75" customHeight="1" x14ac:dyDescent="0.3">
      <c r="A58" s="3"/>
      <c r="B58" s="295"/>
      <c r="C58" s="6" t="s">
        <v>133</v>
      </c>
      <c r="D58" s="253"/>
      <c r="E58" s="7"/>
      <c r="F58" s="13"/>
      <c r="G58" s="9"/>
      <c r="H58" s="221"/>
      <c r="I58" s="72"/>
      <c r="J58" s="14"/>
    </row>
    <row r="59" spans="1:10" ht="21" customHeight="1" thickBot="1" x14ac:dyDescent="0.35">
      <c r="A59" s="3"/>
      <c r="B59" s="296"/>
      <c r="C59" s="197" t="s">
        <v>134</v>
      </c>
      <c r="D59" s="254">
        <v>7527</v>
      </c>
      <c r="E59" s="154"/>
      <c r="F59" s="155">
        <v>15000</v>
      </c>
      <c r="G59" s="156"/>
      <c r="H59" s="222">
        <f>SUM(H56:H57)</f>
        <v>8337</v>
      </c>
      <c r="I59" s="158"/>
      <c r="J59" s="159">
        <v>15000</v>
      </c>
    </row>
    <row r="60" spans="1:10" ht="21" customHeight="1" thickBot="1" x14ac:dyDescent="0.35">
      <c r="A60" s="3"/>
      <c r="B60" s="3"/>
      <c r="C60" s="2"/>
      <c r="D60" s="234"/>
      <c r="E60" s="2"/>
      <c r="F60" s="2"/>
      <c r="G60" s="2"/>
      <c r="H60" s="2"/>
      <c r="I60" s="2"/>
      <c r="J60" s="2"/>
    </row>
    <row r="61" spans="1:10" x14ac:dyDescent="0.3">
      <c r="A61" s="3"/>
      <c r="B61" s="3"/>
      <c r="C61" s="161" t="s">
        <v>51</v>
      </c>
      <c r="D61" s="237">
        <f>SUM(D51,D59)</f>
        <v>52824.159999999996</v>
      </c>
      <c r="E61" s="162"/>
      <c r="F61" s="163">
        <f>SUM(F51,F59)</f>
        <v>60645.440000000002</v>
      </c>
      <c r="G61" s="163"/>
      <c r="H61" s="164" t="e">
        <f>SUM(H51,H59)</f>
        <v>#REF!</v>
      </c>
      <c r="I61" s="165"/>
      <c r="J61" s="163">
        <f>SUM(J51,J59)</f>
        <v>100590.43</v>
      </c>
    </row>
    <row r="62" spans="1:10" x14ac:dyDescent="0.3">
      <c r="A62" s="23"/>
      <c r="B62" s="23"/>
      <c r="C62" s="166"/>
      <c r="D62" s="255"/>
      <c r="E62" s="61"/>
      <c r="F62" s="37"/>
      <c r="G62" s="38"/>
      <c r="H62" s="62"/>
      <c r="I62" s="76"/>
      <c r="J62" s="40"/>
    </row>
    <row r="63" spans="1:10" ht="24.75" customHeight="1" x14ac:dyDescent="0.3">
      <c r="A63" s="23"/>
      <c r="B63" s="23"/>
      <c r="C63" s="152" t="s">
        <v>52</v>
      </c>
      <c r="D63" s="238"/>
      <c r="E63" s="17"/>
      <c r="F63" s="16">
        <v>1140</v>
      </c>
      <c r="G63" s="17"/>
      <c r="H63" s="18"/>
      <c r="I63" s="73"/>
      <c r="J63" s="19">
        <f>I105</f>
        <v>4891.04</v>
      </c>
    </row>
    <row r="64" spans="1:10" ht="23.25" customHeight="1" x14ac:dyDescent="0.3">
      <c r="A64" s="23"/>
      <c r="B64" s="23"/>
      <c r="C64" s="152"/>
      <c r="D64" s="253"/>
      <c r="E64" s="15"/>
      <c r="F64" s="13"/>
      <c r="G64" s="17"/>
      <c r="H64" s="10"/>
      <c r="I64" s="73"/>
      <c r="J64" s="14"/>
    </row>
    <row r="65" spans="1:10" ht="15" thickBot="1" x14ac:dyDescent="0.35">
      <c r="A65" s="23"/>
      <c r="B65" s="23"/>
      <c r="C65" s="153"/>
      <c r="D65" s="239">
        <f>SUM(D61:D63)</f>
        <v>52824.159999999996</v>
      </c>
      <c r="E65" s="167"/>
      <c r="F65" s="155">
        <f>SUM(F61:F63)</f>
        <v>61785.440000000002</v>
      </c>
      <c r="G65" s="156"/>
      <c r="H65" s="157" t="e">
        <f>SUM(H61:H63)</f>
        <v>#REF!</v>
      </c>
      <c r="I65" s="158"/>
      <c r="J65" s="159">
        <f>SUM(J61:J63)</f>
        <v>105481.46999999999</v>
      </c>
    </row>
    <row r="66" spans="1:10" x14ac:dyDescent="0.3">
      <c r="A66" s="23"/>
      <c r="B66" s="23"/>
      <c r="C66" s="41"/>
      <c r="D66" s="256"/>
      <c r="E66" s="61"/>
      <c r="F66" s="37"/>
      <c r="G66" s="38"/>
      <c r="H66" s="62"/>
      <c r="I66" s="76"/>
      <c r="J66" s="40"/>
    </row>
    <row r="67" spans="1:10" ht="15" thickBot="1" x14ac:dyDescent="0.35">
      <c r="A67" s="23"/>
      <c r="B67" s="23"/>
      <c r="C67" s="89"/>
      <c r="D67" s="257"/>
      <c r="E67" s="120"/>
      <c r="F67" s="185" t="s">
        <v>53</v>
      </c>
      <c r="G67" s="186"/>
      <c r="H67" s="187" t="s">
        <v>53</v>
      </c>
      <c r="I67" s="188"/>
      <c r="J67" s="189" t="s">
        <v>53</v>
      </c>
    </row>
    <row r="68" spans="1:10" ht="15.6" x14ac:dyDescent="0.3">
      <c r="A68" s="23"/>
      <c r="B68" s="292" t="s">
        <v>153</v>
      </c>
      <c r="C68" s="190"/>
      <c r="D68" s="258"/>
      <c r="E68" s="191"/>
      <c r="F68" s="192"/>
      <c r="G68" s="193"/>
      <c r="H68" s="194"/>
      <c r="I68" s="195"/>
      <c r="J68" s="196"/>
    </row>
    <row r="69" spans="1:10" x14ac:dyDescent="0.3">
      <c r="A69" s="3"/>
      <c r="B69" s="293"/>
      <c r="C69" s="12" t="s">
        <v>54</v>
      </c>
      <c r="D69" s="246">
        <v>2166.23</v>
      </c>
      <c r="E69" s="7"/>
      <c r="F69" s="13">
        <v>0</v>
      </c>
      <c r="G69" s="9"/>
      <c r="H69" s="10">
        <v>2867</v>
      </c>
      <c r="I69" s="72"/>
      <c r="J69" s="14">
        <v>0</v>
      </c>
    </row>
    <row r="70" spans="1:10" x14ac:dyDescent="0.3">
      <c r="A70" s="3"/>
      <c r="B70" s="293"/>
      <c r="C70" s="12" t="s">
        <v>142</v>
      </c>
      <c r="D70" s="246">
        <v>8.5</v>
      </c>
      <c r="E70" s="7"/>
      <c r="F70" s="13">
        <v>0</v>
      </c>
      <c r="G70" s="9"/>
      <c r="H70" s="10">
        <v>0</v>
      </c>
      <c r="I70" s="72"/>
      <c r="J70" s="14">
        <v>0</v>
      </c>
    </row>
    <row r="71" spans="1:10" x14ac:dyDescent="0.3">
      <c r="A71" s="3"/>
      <c r="B71" s="293"/>
      <c r="C71" s="12" t="s">
        <v>88</v>
      </c>
      <c r="D71" s="246">
        <v>325</v>
      </c>
      <c r="E71" s="25"/>
      <c r="F71" s="13">
        <v>600</v>
      </c>
      <c r="G71" s="9"/>
      <c r="H71" s="10">
        <v>0</v>
      </c>
      <c r="I71" s="72"/>
      <c r="J71" s="14">
        <v>0</v>
      </c>
    </row>
    <row r="72" spans="1:10" x14ac:dyDescent="0.3">
      <c r="A72" s="3"/>
      <c r="B72" s="293"/>
      <c r="C72" s="12" t="s">
        <v>84</v>
      </c>
      <c r="D72" s="246">
        <v>416402.15</v>
      </c>
      <c r="E72" s="25"/>
      <c r="F72" s="13">
        <v>0</v>
      </c>
      <c r="G72" s="9"/>
      <c r="H72" s="10">
        <v>677050.74</v>
      </c>
      <c r="I72" s="72"/>
      <c r="J72" s="14">
        <v>29342.52</v>
      </c>
    </row>
    <row r="73" spans="1:10" x14ac:dyDescent="0.3">
      <c r="A73" s="3"/>
      <c r="B73" s="293"/>
      <c r="C73" s="12" t="s">
        <v>187</v>
      </c>
      <c r="D73" s="246" t="s">
        <v>181</v>
      </c>
      <c r="E73" s="25"/>
      <c r="F73" s="13" t="s">
        <v>181</v>
      </c>
      <c r="G73" s="9"/>
      <c r="H73" s="10" t="s">
        <v>181</v>
      </c>
      <c r="I73" s="72"/>
      <c r="J73" s="14">
        <v>11057.48</v>
      </c>
    </row>
    <row r="74" spans="1:10" ht="19.5" customHeight="1" x14ac:dyDescent="0.3">
      <c r="A74" s="3"/>
      <c r="B74" s="293"/>
      <c r="C74" s="12" t="s">
        <v>176</v>
      </c>
      <c r="D74" s="246">
        <v>7169.81</v>
      </c>
      <c r="E74" s="25"/>
      <c r="F74" s="13">
        <v>0</v>
      </c>
      <c r="G74" s="9"/>
      <c r="H74" s="10">
        <v>1120.0999999999999</v>
      </c>
      <c r="I74" s="72"/>
      <c r="J74" s="14">
        <v>0</v>
      </c>
    </row>
    <row r="75" spans="1:10" ht="15" thickBot="1" x14ac:dyDescent="0.35">
      <c r="A75" s="3"/>
      <c r="B75" s="294"/>
      <c r="C75" s="197" t="s">
        <v>55</v>
      </c>
      <c r="D75" s="239">
        <f>SUM(D69:D74)</f>
        <v>426071.69</v>
      </c>
      <c r="E75" s="198"/>
      <c r="F75" s="155">
        <f>SUM(F69:F74)</f>
        <v>600</v>
      </c>
      <c r="G75" s="156"/>
      <c r="H75" s="157">
        <f>SUM(H69:H74)</f>
        <v>681037.84</v>
      </c>
      <c r="I75" s="158"/>
      <c r="J75" s="159">
        <f>SUM(J69:J74)</f>
        <v>40400</v>
      </c>
    </row>
    <row r="76" spans="1:10" ht="26.25" customHeight="1" x14ac:dyDescent="0.3">
      <c r="A76" s="3"/>
      <c r="B76" s="3"/>
      <c r="C76" s="35"/>
      <c r="D76" s="259"/>
      <c r="E76" s="61"/>
      <c r="F76" s="37"/>
      <c r="G76" s="38"/>
      <c r="H76" s="62"/>
      <c r="I76" s="76"/>
      <c r="J76" s="40"/>
    </row>
    <row r="77" spans="1:10" s="33" customFormat="1" x14ac:dyDescent="0.3">
      <c r="A77" s="3"/>
      <c r="B77" s="3"/>
      <c r="C77" s="26" t="s">
        <v>56</v>
      </c>
      <c r="D77" s="260">
        <v>73787.02</v>
      </c>
      <c r="E77" s="199"/>
      <c r="F77" s="28">
        <f>F65-F75</f>
        <v>61185.440000000002</v>
      </c>
      <c r="G77" s="28"/>
      <c r="H77" s="200">
        <v>61185.440000000002</v>
      </c>
      <c r="I77" s="77"/>
      <c r="J77" s="28">
        <f>J65-J75</f>
        <v>65081.469999999987</v>
      </c>
    </row>
    <row r="78" spans="1:10" ht="25.5" customHeight="1" x14ac:dyDescent="0.3">
      <c r="A78" s="29"/>
      <c r="B78" s="29"/>
      <c r="C78" s="30" t="s">
        <v>57</v>
      </c>
      <c r="D78" s="261">
        <v>2158.9</v>
      </c>
      <c r="E78" s="27"/>
      <c r="F78" s="31">
        <v>2336.8000000000002</v>
      </c>
      <c r="G78" s="27"/>
      <c r="H78" s="32">
        <v>2236.8000000000002</v>
      </c>
      <c r="I78" s="78"/>
      <c r="J78" s="31">
        <v>2460.6</v>
      </c>
    </row>
    <row r="79" spans="1:10" x14ac:dyDescent="0.3">
      <c r="A79" s="3"/>
      <c r="B79" s="3"/>
      <c r="C79" s="64" t="s">
        <v>58</v>
      </c>
      <c r="D79" s="262">
        <v>34.18</v>
      </c>
      <c r="E79" s="65"/>
      <c r="F79" s="66">
        <f>F77/F78</f>
        <v>26.183430332078053</v>
      </c>
      <c r="G79" s="67"/>
      <c r="H79" s="68"/>
      <c r="I79" s="79"/>
      <c r="J79" s="66">
        <f>J77/J78</f>
        <v>26.449431033081357</v>
      </c>
    </row>
    <row r="80" spans="1:10" x14ac:dyDescent="0.3">
      <c r="A80" s="23"/>
      <c r="B80" s="23"/>
      <c r="C80" s="35"/>
      <c r="D80" s="259"/>
      <c r="E80" s="61"/>
      <c r="F80" s="37"/>
      <c r="G80" s="38"/>
      <c r="H80" s="62"/>
      <c r="I80" s="76"/>
      <c r="J80" s="40"/>
    </row>
    <row r="81" spans="1:14" ht="15.6" x14ac:dyDescent="0.3">
      <c r="A81" s="3"/>
      <c r="B81" s="3"/>
      <c r="C81" s="24" t="s">
        <v>59</v>
      </c>
      <c r="D81" s="263"/>
      <c r="E81" s="7"/>
      <c r="F81" s="13"/>
      <c r="G81" s="9"/>
      <c r="H81" s="10"/>
      <c r="I81" s="72"/>
      <c r="J81" s="14"/>
    </row>
    <row r="82" spans="1:14" ht="24" customHeight="1" x14ac:dyDescent="0.3">
      <c r="A82" s="4" t="s">
        <v>154</v>
      </c>
      <c r="B82" s="3"/>
      <c r="C82" s="12"/>
      <c r="D82" s="264" t="s">
        <v>178</v>
      </c>
      <c r="E82" s="7"/>
      <c r="F82" s="13"/>
      <c r="G82" s="9"/>
      <c r="H82" s="10"/>
      <c r="I82" s="72"/>
      <c r="J82" s="14"/>
    </row>
    <row r="83" spans="1:14" ht="29.25" customHeight="1" x14ac:dyDescent="0.3">
      <c r="A83" s="223" t="s">
        <v>177</v>
      </c>
      <c r="B83" s="224">
        <v>830031.69</v>
      </c>
      <c r="C83" s="225" t="s">
        <v>60</v>
      </c>
      <c r="D83" s="265">
        <v>830031.69</v>
      </c>
      <c r="E83" s="223" t="s">
        <v>179</v>
      </c>
      <c r="F83" s="226">
        <f>B83+F65+F75-F61</f>
        <v>831771.69</v>
      </c>
      <c r="G83" s="223" t="str">
        <f>E83</f>
        <v>31.04.2024</v>
      </c>
      <c r="H83" s="226" t="e">
        <f>B83+F77+H75-H61</f>
        <v>#REF!</v>
      </c>
      <c r="I83" s="223" t="s">
        <v>180</v>
      </c>
      <c r="J83" s="227">
        <v>1531705.89</v>
      </c>
    </row>
    <row r="84" spans="1:14" ht="26.4" x14ac:dyDescent="0.3">
      <c r="A84" s="3"/>
      <c r="B84" s="3"/>
      <c r="C84" s="41" t="s">
        <v>61</v>
      </c>
      <c r="D84" s="256"/>
      <c r="E84" s="36"/>
      <c r="F84" s="37"/>
      <c r="G84" s="43"/>
      <c r="H84" s="39"/>
      <c r="I84" s="71"/>
      <c r="J84" s="40"/>
    </row>
    <row r="85" spans="1:14" ht="73.5" customHeight="1" x14ac:dyDescent="0.3">
      <c r="A85" s="3"/>
      <c r="B85" s="3"/>
      <c r="C85" s="45" t="s">
        <v>62</v>
      </c>
      <c r="D85" s="266"/>
      <c r="E85" s="63"/>
      <c r="F85" s="140"/>
      <c r="G85" s="47" t="s">
        <v>63</v>
      </c>
      <c r="H85" s="48" t="s">
        <v>64</v>
      </c>
      <c r="I85" s="75" t="s">
        <v>65</v>
      </c>
      <c r="J85" s="141"/>
    </row>
    <row r="86" spans="1:14" x14ac:dyDescent="0.3">
      <c r="A86" s="3"/>
      <c r="B86" s="3"/>
      <c r="C86" s="41" t="s">
        <v>42</v>
      </c>
      <c r="D86" s="245">
        <v>7000</v>
      </c>
      <c r="E86" s="36"/>
      <c r="F86" s="37">
        <v>7000</v>
      </c>
      <c r="G86" s="43"/>
      <c r="H86" s="39">
        <v>7000</v>
      </c>
      <c r="I86" s="71">
        <v>0</v>
      </c>
      <c r="J86" s="14">
        <f>SUM(H86+I86)</f>
        <v>7000</v>
      </c>
      <c r="K86" s="2" t="s">
        <v>155</v>
      </c>
      <c r="L86" s="2" t="s">
        <v>156</v>
      </c>
    </row>
    <row r="87" spans="1:14" ht="39.6" x14ac:dyDescent="0.3">
      <c r="A87" s="3"/>
      <c r="B87" s="3"/>
      <c r="C87" s="12" t="s">
        <v>87</v>
      </c>
      <c r="D87" s="246">
        <v>9000</v>
      </c>
      <c r="E87" s="7"/>
      <c r="F87" s="13">
        <v>9000</v>
      </c>
      <c r="G87" s="9"/>
      <c r="H87" s="10">
        <v>9000</v>
      </c>
      <c r="I87" s="72">
        <v>0</v>
      </c>
      <c r="J87" s="14">
        <f t="shared" ref="J87:J102" si="0">SUM(H87+I87)</f>
        <v>9000</v>
      </c>
      <c r="K87" s="2">
        <v>15</v>
      </c>
      <c r="L87" s="201">
        <v>0.02</v>
      </c>
      <c r="N87" s="202"/>
    </row>
    <row r="88" spans="1:14" ht="26.4" x14ac:dyDescent="0.3">
      <c r="A88" s="3"/>
      <c r="B88" s="3"/>
      <c r="C88" s="12" t="s">
        <v>66</v>
      </c>
      <c r="D88" s="246">
        <v>46001</v>
      </c>
      <c r="E88" s="7"/>
      <c r="F88" s="13">
        <v>46001</v>
      </c>
      <c r="G88" s="9"/>
      <c r="H88" s="10">
        <v>46001</v>
      </c>
      <c r="I88" s="72">
        <v>0</v>
      </c>
      <c r="J88" s="14">
        <f t="shared" si="0"/>
        <v>46001</v>
      </c>
      <c r="K88" s="203"/>
      <c r="L88" s="204"/>
      <c r="N88" s="202"/>
    </row>
    <row r="89" spans="1:14" x14ac:dyDescent="0.3">
      <c r="A89" s="3"/>
      <c r="B89" s="3"/>
      <c r="C89" s="54"/>
      <c r="D89" s="249"/>
      <c r="E89" s="46"/>
      <c r="F89" s="170"/>
      <c r="G89" s="34"/>
      <c r="H89" s="171"/>
      <c r="I89" s="80"/>
      <c r="J89" s="14"/>
      <c r="K89" s="2">
        <v>5</v>
      </c>
      <c r="L89" s="201">
        <f>L87</f>
        <v>0.02</v>
      </c>
    </row>
    <row r="90" spans="1:14" ht="24.75" customHeight="1" x14ac:dyDescent="0.3">
      <c r="A90" s="3"/>
      <c r="B90" s="3"/>
      <c r="C90" s="41" t="s">
        <v>67</v>
      </c>
      <c r="D90" s="245">
        <v>25805</v>
      </c>
      <c r="E90" s="36"/>
      <c r="F90" s="37">
        <v>25805</v>
      </c>
      <c r="G90" s="43"/>
      <c r="H90" s="39">
        <v>25805</v>
      </c>
      <c r="I90" s="71">
        <v>0</v>
      </c>
      <c r="J90" s="14">
        <f t="shared" si="0"/>
        <v>25805</v>
      </c>
      <c r="K90" s="203"/>
      <c r="L90" s="203"/>
    </row>
    <row r="91" spans="1:14" ht="23.25" customHeight="1" x14ac:dyDescent="0.3">
      <c r="A91" s="3"/>
      <c r="B91" s="3"/>
      <c r="C91" s="205"/>
      <c r="D91" s="267"/>
      <c r="E91" s="53"/>
      <c r="F91" s="206"/>
      <c r="G91" s="49"/>
      <c r="H91" s="207"/>
      <c r="I91" s="208"/>
      <c r="J91" s="14"/>
    </row>
    <row r="92" spans="1:14" x14ac:dyDescent="0.3">
      <c r="A92" s="3"/>
      <c r="B92" s="3"/>
      <c r="C92" s="41" t="s">
        <v>99</v>
      </c>
      <c r="D92" s="245">
        <v>4818</v>
      </c>
      <c r="E92" s="36"/>
      <c r="F92" s="37">
        <v>5958</v>
      </c>
      <c r="G92" s="43"/>
      <c r="H92" s="39">
        <v>5958</v>
      </c>
      <c r="I92" s="71">
        <v>461</v>
      </c>
      <c r="J92" s="14">
        <f t="shared" si="0"/>
        <v>6419</v>
      </c>
    </row>
    <row r="93" spans="1:14" x14ac:dyDescent="0.3">
      <c r="A93" s="3"/>
      <c r="B93" s="3"/>
      <c r="C93" s="41" t="s">
        <v>43</v>
      </c>
      <c r="D93" s="245">
        <v>426</v>
      </c>
      <c r="E93" s="36"/>
      <c r="F93" s="37">
        <v>426</v>
      </c>
      <c r="G93" s="43"/>
      <c r="H93" s="39">
        <v>426</v>
      </c>
      <c r="I93" s="71">
        <v>0</v>
      </c>
      <c r="J93" s="14">
        <f t="shared" si="0"/>
        <v>426</v>
      </c>
    </row>
    <row r="94" spans="1:14" x14ac:dyDescent="0.3">
      <c r="A94" s="3"/>
      <c r="B94" s="3"/>
      <c r="C94" s="12" t="s">
        <v>68</v>
      </c>
      <c r="D94" s="246">
        <v>2081.1999999999998</v>
      </c>
      <c r="E94" s="7"/>
      <c r="F94" s="13">
        <v>2081.1999999999998</v>
      </c>
      <c r="G94" s="9"/>
      <c r="H94" s="10">
        <v>2081.1999999999998</v>
      </c>
      <c r="I94" s="72">
        <v>0</v>
      </c>
      <c r="J94" s="14">
        <f t="shared" si="0"/>
        <v>2081.1999999999998</v>
      </c>
    </row>
    <row r="95" spans="1:14" ht="26.4" x14ac:dyDescent="0.3">
      <c r="A95" s="3"/>
      <c r="B95" s="3"/>
      <c r="C95" s="12" t="s">
        <v>69</v>
      </c>
      <c r="D95" s="246">
        <v>1201.8399999999999</v>
      </c>
      <c r="E95" s="7"/>
      <c r="F95" s="13">
        <v>1193.3399999999999</v>
      </c>
      <c r="G95" s="9"/>
      <c r="H95" s="10">
        <v>1201.8399999999999</v>
      </c>
      <c r="I95" s="72">
        <v>0</v>
      </c>
      <c r="J95" s="14">
        <f t="shared" si="0"/>
        <v>1201.8399999999999</v>
      </c>
    </row>
    <row r="96" spans="1:14" ht="26.4" x14ac:dyDescent="0.3">
      <c r="A96" s="3"/>
      <c r="B96" s="3"/>
      <c r="C96" s="12" t="s">
        <v>70</v>
      </c>
      <c r="D96" s="246">
        <v>2500</v>
      </c>
      <c r="E96" s="7"/>
      <c r="F96" s="13">
        <v>2500</v>
      </c>
      <c r="G96" s="9">
        <v>-798.54</v>
      </c>
      <c r="H96" s="10">
        <v>1701.46</v>
      </c>
      <c r="I96" s="72">
        <v>798.54</v>
      </c>
      <c r="J96" s="14">
        <f>SUM(H96+I96)</f>
        <v>2500</v>
      </c>
    </row>
    <row r="97" spans="1:10" ht="26.4" x14ac:dyDescent="0.3">
      <c r="A97" s="3"/>
      <c r="B97" s="3"/>
      <c r="C97" s="12" t="s">
        <v>71</v>
      </c>
      <c r="D97" s="246">
        <v>5000</v>
      </c>
      <c r="E97" s="7"/>
      <c r="F97" s="13">
        <v>5000</v>
      </c>
      <c r="G97" s="9"/>
      <c r="H97" s="10">
        <v>5000</v>
      </c>
      <c r="I97" s="72">
        <v>0</v>
      </c>
      <c r="J97" s="14">
        <f t="shared" si="0"/>
        <v>5000</v>
      </c>
    </row>
    <row r="98" spans="1:10" ht="26.4" customHeight="1" x14ac:dyDescent="0.3">
      <c r="A98" s="3"/>
      <c r="B98" s="3"/>
      <c r="C98" s="12" t="s">
        <v>72</v>
      </c>
      <c r="D98" s="246">
        <v>45000</v>
      </c>
      <c r="E98" s="7"/>
      <c r="F98" s="13">
        <v>45000</v>
      </c>
      <c r="G98" s="9"/>
      <c r="H98" s="10">
        <v>45000</v>
      </c>
      <c r="I98" s="72">
        <v>0</v>
      </c>
      <c r="J98" s="14">
        <f t="shared" si="0"/>
        <v>45000</v>
      </c>
    </row>
    <row r="99" spans="1:10" x14ac:dyDescent="0.3">
      <c r="A99" s="3"/>
      <c r="B99" s="3"/>
      <c r="C99" s="12" t="s">
        <v>73</v>
      </c>
      <c r="D99" s="246">
        <v>5237.84</v>
      </c>
      <c r="E99" s="7"/>
      <c r="F99" s="13">
        <v>5237.84</v>
      </c>
      <c r="G99" s="9"/>
      <c r="H99" s="10">
        <v>5237.84</v>
      </c>
      <c r="I99" s="72">
        <v>0</v>
      </c>
      <c r="J99" s="14">
        <f t="shared" si="0"/>
        <v>5237.84</v>
      </c>
    </row>
    <row r="100" spans="1:10" x14ac:dyDescent="0.3">
      <c r="A100" s="3"/>
      <c r="B100" s="3"/>
      <c r="C100" s="12" t="s">
        <v>74</v>
      </c>
      <c r="D100" s="246">
        <v>35000</v>
      </c>
      <c r="E100" s="7"/>
      <c r="F100" s="13">
        <v>35000</v>
      </c>
      <c r="G100" s="9"/>
      <c r="H100" s="10">
        <v>35000</v>
      </c>
      <c r="I100" s="72">
        <v>0</v>
      </c>
      <c r="J100" s="14">
        <f t="shared" si="0"/>
        <v>35000</v>
      </c>
    </row>
    <row r="101" spans="1:10" x14ac:dyDescent="0.3">
      <c r="A101" s="3"/>
      <c r="B101" s="3"/>
      <c r="C101" s="12" t="s">
        <v>84</v>
      </c>
      <c r="D101" s="246">
        <v>587443.6</v>
      </c>
      <c r="E101" s="7"/>
      <c r="F101" s="13">
        <v>258072.72</v>
      </c>
      <c r="G101" s="9"/>
      <c r="H101" s="10">
        <v>861580.74</v>
      </c>
      <c r="I101" s="72">
        <v>0</v>
      </c>
      <c r="J101" s="14">
        <f t="shared" si="0"/>
        <v>861580.74</v>
      </c>
    </row>
    <row r="102" spans="1:10" ht="32.25" customHeight="1" x14ac:dyDescent="0.3">
      <c r="A102" s="3"/>
      <c r="B102" s="3"/>
      <c r="C102" s="12" t="s">
        <v>85</v>
      </c>
      <c r="D102" s="246">
        <v>1250</v>
      </c>
      <c r="E102" s="7"/>
      <c r="F102" s="13">
        <v>1250</v>
      </c>
      <c r="G102" s="9"/>
      <c r="H102" s="10">
        <v>1250</v>
      </c>
      <c r="I102" s="72">
        <v>0</v>
      </c>
      <c r="J102" s="14">
        <f t="shared" si="0"/>
        <v>1250</v>
      </c>
    </row>
    <row r="103" spans="1:10" ht="32.25" customHeight="1" x14ac:dyDescent="0.3">
      <c r="A103" s="3"/>
      <c r="B103" s="3"/>
      <c r="C103" s="181" t="s">
        <v>183</v>
      </c>
      <c r="D103" s="252" t="s">
        <v>181</v>
      </c>
      <c r="E103" s="182"/>
      <c r="F103" s="183" t="s">
        <v>181</v>
      </c>
      <c r="G103" s="184"/>
      <c r="H103" s="277">
        <v>0</v>
      </c>
      <c r="I103" s="168">
        <v>3631.5</v>
      </c>
      <c r="J103" s="14">
        <v>3631.5</v>
      </c>
    </row>
    <row r="104" spans="1:10" ht="30.75" customHeight="1" thickBot="1" x14ac:dyDescent="0.35">
      <c r="A104" s="3"/>
      <c r="B104" s="3"/>
      <c r="C104" s="127" t="s">
        <v>75</v>
      </c>
      <c r="D104" s="240">
        <f>SUM(D86:D102)</f>
        <v>777764.48</v>
      </c>
      <c r="E104" s="128"/>
      <c r="F104" s="129">
        <f>SUM(F86:F102)</f>
        <v>449525.1</v>
      </c>
      <c r="G104" s="130">
        <f>SUM(G86:G102)</f>
        <v>-798.54</v>
      </c>
      <c r="H104" s="131">
        <f>SUM(H86:H102)</f>
        <v>1052243.08</v>
      </c>
      <c r="I104" s="132"/>
      <c r="J104" s="129">
        <f>SUM(J86:J102)</f>
        <v>1053502.6199999999</v>
      </c>
    </row>
    <row r="105" spans="1:10" ht="30.75" customHeight="1" x14ac:dyDescent="0.3">
      <c r="A105" s="3"/>
      <c r="B105" s="3"/>
      <c r="C105" s="133" t="s">
        <v>76</v>
      </c>
      <c r="D105" s="268"/>
      <c r="E105" s="134"/>
      <c r="F105" s="135"/>
      <c r="G105" s="136"/>
      <c r="H105" s="137"/>
      <c r="I105" s="138">
        <f>SUM(I86:I103)</f>
        <v>4891.04</v>
      </c>
      <c r="J105" s="139"/>
    </row>
    <row r="106" spans="1:10" ht="27.75" customHeight="1" thickBot="1" x14ac:dyDescent="0.35">
      <c r="A106" s="3"/>
      <c r="B106" s="3"/>
      <c r="C106" s="228" t="s">
        <v>77</v>
      </c>
      <c r="D106" s="240">
        <f>D83-D104</f>
        <v>52267.209999999963</v>
      </c>
      <c r="E106" s="229"/>
      <c r="F106" s="230">
        <f>F83-F104</f>
        <v>382246.58999999997</v>
      </c>
      <c r="G106" s="231"/>
      <c r="H106" s="232" t="e">
        <f>H83-H104</f>
        <v>#REF!</v>
      </c>
      <c r="I106" s="233"/>
      <c r="J106" s="230">
        <f>J83-J104</f>
        <v>478203.27</v>
      </c>
    </row>
    <row r="107" spans="1:10" ht="30" customHeight="1" x14ac:dyDescent="0.3">
      <c r="A107" s="3"/>
      <c r="B107" s="3"/>
      <c r="C107" s="41"/>
      <c r="D107" s="245"/>
      <c r="E107" s="36"/>
      <c r="F107" s="42"/>
      <c r="G107" s="43"/>
      <c r="H107" s="39"/>
      <c r="I107" s="71"/>
      <c r="J107" s="44"/>
    </row>
    <row r="108" spans="1:10" ht="35.25" customHeight="1" x14ac:dyDescent="0.3">
      <c r="A108" s="3"/>
      <c r="B108" s="3"/>
      <c r="C108" s="125" t="s">
        <v>78</v>
      </c>
      <c r="D108" s="265"/>
      <c r="E108" s="126">
        <f>J106</f>
        <v>478203.27</v>
      </c>
      <c r="F108" s="297" t="s">
        <v>147</v>
      </c>
      <c r="G108" s="298"/>
      <c r="H108" s="298"/>
      <c r="I108" s="298"/>
      <c r="J108" s="298"/>
    </row>
    <row r="109" spans="1:10" ht="29.25" customHeight="1" x14ac:dyDescent="0.3">
      <c r="A109" s="3"/>
      <c r="B109" s="3"/>
      <c r="C109" s="41"/>
      <c r="D109" s="256"/>
      <c r="E109" s="36"/>
      <c r="F109" s="42"/>
      <c r="G109" s="43"/>
      <c r="H109" s="42"/>
      <c r="I109" s="43"/>
      <c r="J109" s="44"/>
    </row>
    <row r="110" spans="1:10" ht="19.5" customHeight="1" x14ac:dyDescent="0.3">
      <c r="A110" s="3"/>
      <c r="B110" s="3"/>
      <c r="C110" s="12" t="s">
        <v>79</v>
      </c>
      <c r="D110" s="264"/>
      <c r="E110" s="7"/>
      <c r="F110" s="8"/>
      <c r="G110" s="9"/>
      <c r="H110" s="8"/>
      <c r="I110" s="9"/>
      <c r="J110" s="11"/>
    </row>
    <row r="111" spans="1:10" ht="99.75" customHeight="1" x14ac:dyDescent="0.3">
      <c r="A111" s="3"/>
      <c r="B111" s="3"/>
      <c r="C111" s="278" t="s">
        <v>80</v>
      </c>
      <c r="D111" s="279"/>
      <c r="E111" s="279"/>
      <c r="F111" s="279"/>
      <c r="G111" s="279"/>
      <c r="H111" s="280"/>
      <c r="I111" s="34"/>
      <c r="J111" s="51">
        <f>J61/4</f>
        <v>25147.607499999998</v>
      </c>
    </row>
    <row r="112" spans="1:10" x14ac:dyDescent="0.3">
      <c r="A112" s="3"/>
      <c r="B112" s="3"/>
      <c r="C112" s="281" t="s">
        <v>81</v>
      </c>
      <c r="D112" s="282"/>
      <c r="E112" s="282"/>
      <c r="F112" s="282"/>
      <c r="G112" s="282"/>
      <c r="H112" s="283"/>
      <c r="I112" s="49"/>
      <c r="J112" s="52">
        <f>E108-J111</f>
        <v>453055.66250000003</v>
      </c>
    </row>
    <row r="113" spans="1:10" ht="57.75" customHeight="1" x14ac:dyDescent="0.3">
      <c r="A113" s="3"/>
      <c r="B113" s="3"/>
      <c r="C113" s="281" t="s">
        <v>82</v>
      </c>
      <c r="D113" s="282"/>
      <c r="E113" s="282"/>
      <c r="F113" s="282"/>
      <c r="G113" s="282"/>
      <c r="H113" s="283"/>
      <c r="I113" s="49"/>
      <c r="J113" s="50"/>
    </row>
  </sheetData>
  <mergeCells count="10">
    <mergeCell ref="B21:B23"/>
    <mergeCell ref="B68:B75"/>
    <mergeCell ref="B54:B59"/>
    <mergeCell ref="F108:J108"/>
    <mergeCell ref="A1:J1"/>
    <mergeCell ref="C111:H111"/>
    <mergeCell ref="C112:H112"/>
    <mergeCell ref="C113:H113"/>
    <mergeCell ref="C5:H5"/>
    <mergeCell ref="C54:H54"/>
  </mergeCells>
  <phoneticPr fontId="6" type="noConversion"/>
  <pageMargins left="3.937007874015748E-2" right="3.937007874015748E-2" top="0.35433070866141736" bottom="0.35433070866141736" header="0" footer="0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BED9-A173-4FF5-8B03-BF2D9528D3B2}">
  <dimension ref="A1:G28"/>
  <sheetViews>
    <sheetView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E8" sqref="E8"/>
    </sheetView>
  </sheetViews>
  <sheetFormatPr defaultColWidth="9.109375" defaultRowHeight="13.8" x14ac:dyDescent="0.3"/>
  <cols>
    <col min="1" max="1" width="26.33203125" style="83" customWidth="1"/>
    <col min="2" max="2" width="15.44140625" style="83" customWidth="1"/>
    <col min="3" max="3" width="30.6640625" style="83" customWidth="1"/>
    <col min="4" max="4" width="33.6640625" style="83" customWidth="1"/>
    <col min="5" max="5" width="17.44140625" style="83" bestFit="1" customWidth="1"/>
    <col min="6" max="6" width="4.88671875" style="83" customWidth="1"/>
    <col min="7" max="7" width="22.44140625" style="83" customWidth="1"/>
    <col min="8" max="16384" width="9.109375" style="83"/>
  </cols>
  <sheetData>
    <row r="1" spans="1:7" ht="32.25" customHeight="1" thickBot="1" x14ac:dyDescent="0.35">
      <c r="A1" s="301" t="s">
        <v>119</v>
      </c>
      <c r="B1" s="302"/>
      <c r="C1" s="302"/>
      <c r="D1" s="303"/>
      <c r="E1" s="81"/>
      <c r="F1" s="82"/>
    </row>
    <row r="2" spans="1:7" x14ac:dyDescent="0.3">
      <c r="E2" s="81"/>
    </row>
    <row r="3" spans="1:7" ht="27.6" x14ac:dyDescent="0.3">
      <c r="A3" s="84" t="s">
        <v>100</v>
      </c>
      <c r="B3" s="84" t="s">
        <v>101</v>
      </c>
      <c r="C3" s="84" t="s">
        <v>103</v>
      </c>
      <c r="D3" s="84" t="s">
        <v>102</v>
      </c>
      <c r="E3" s="81"/>
      <c r="F3" s="85"/>
      <c r="G3" s="85"/>
    </row>
    <row r="4" spans="1:7" ht="12" customHeight="1" x14ac:dyDescent="0.3">
      <c r="A4" s="86"/>
      <c r="B4" s="86"/>
      <c r="C4" s="86"/>
      <c r="D4" s="86"/>
      <c r="E4" s="81"/>
      <c r="F4" s="81"/>
      <c r="G4" s="81"/>
    </row>
    <row r="5" spans="1:7" x14ac:dyDescent="0.3">
      <c r="A5" s="12" t="s">
        <v>44</v>
      </c>
      <c r="B5" s="9">
        <v>100</v>
      </c>
      <c r="C5" s="9" t="s">
        <v>104</v>
      </c>
      <c r="D5" s="87" t="s">
        <v>125</v>
      </c>
      <c r="E5" s="81"/>
      <c r="F5" s="81"/>
      <c r="G5" s="81"/>
    </row>
    <row r="6" spans="1:7" ht="26.4" x14ac:dyDescent="0.3">
      <c r="A6" s="12" t="s">
        <v>168</v>
      </c>
      <c r="B6" s="9">
        <v>80</v>
      </c>
      <c r="C6" s="9" t="s">
        <v>169</v>
      </c>
      <c r="D6" s="87" t="s">
        <v>125</v>
      </c>
      <c r="E6" s="81"/>
      <c r="F6" s="81"/>
      <c r="G6" s="81"/>
    </row>
    <row r="7" spans="1:7" x14ac:dyDescent="0.3">
      <c r="A7" s="12" t="s">
        <v>45</v>
      </c>
      <c r="B7" s="9">
        <v>500</v>
      </c>
      <c r="C7" s="9" t="s">
        <v>106</v>
      </c>
      <c r="D7" s="87" t="s">
        <v>125</v>
      </c>
      <c r="E7" s="81"/>
      <c r="F7" s="81"/>
      <c r="G7" s="81"/>
    </row>
    <row r="8" spans="1:7" ht="26.4" x14ac:dyDescent="0.3">
      <c r="A8" s="12" t="s">
        <v>48</v>
      </c>
      <c r="B8" s="9">
        <v>400</v>
      </c>
      <c r="C8" s="9" t="s">
        <v>108</v>
      </c>
      <c r="D8" s="87" t="s">
        <v>125</v>
      </c>
      <c r="E8" s="81"/>
      <c r="F8" s="81"/>
      <c r="G8" s="81"/>
    </row>
    <row r="9" spans="1:7" x14ac:dyDescent="0.3">
      <c r="A9" s="12" t="s">
        <v>50</v>
      </c>
      <c r="B9" s="9">
        <v>500</v>
      </c>
      <c r="C9" s="9" t="s">
        <v>109</v>
      </c>
      <c r="D9" s="87" t="s">
        <v>125</v>
      </c>
      <c r="E9" s="81"/>
      <c r="F9" s="81"/>
      <c r="G9" s="81"/>
    </row>
    <row r="10" spans="1:7" ht="39.6" x14ac:dyDescent="0.3">
      <c r="A10" s="12" t="s">
        <v>114</v>
      </c>
      <c r="B10" s="9">
        <v>200</v>
      </c>
      <c r="C10" s="9" t="s">
        <v>115</v>
      </c>
      <c r="D10" s="87" t="s">
        <v>125</v>
      </c>
      <c r="E10" s="81"/>
      <c r="F10" s="88"/>
      <c r="G10" s="88"/>
    </row>
    <row r="11" spans="1:7" ht="26.4" x14ac:dyDescent="0.3">
      <c r="A11" s="12" t="s">
        <v>131</v>
      </c>
      <c r="B11" s="9">
        <v>300</v>
      </c>
      <c r="C11" s="9" t="s">
        <v>132</v>
      </c>
      <c r="D11" s="87" t="s">
        <v>125</v>
      </c>
      <c r="E11" s="81"/>
      <c r="F11" s="81"/>
    </row>
    <row r="12" spans="1:7" ht="26.4" x14ac:dyDescent="0.3">
      <c r="A12" s="89" t="s">
        <v>49</v>
      </c>
      <c r="B12" s="90">
        <v>0</v>
      </c>
      <c r="C12" s="90"/>
      <c r="D12" s="91" t="s">
        <v>125</v>
      </c>
      <c r="E12" s="81"/>
      <c r="F12" s="81"/>
      <c r="G12" s="81"/>
    </row>
    <row r="13" spans="1:7" ht="27.6" x14ac:dyDescent="0.3">
      <c r="A13" s="12" t="s">
        <v>138</v>
      </c>
      <c r="B13" s="9">
        <v>500</v>
      </c>
      <c r="C13" s="9" t="s">
        <v>139</v>
      </c>
      <c r="D13" s="87" t="s">
        <v>137</v>
      </c>
      <c r="E13" s="81"/>
      <c r="F13" s="81"/>
      <c r="G13" s="81"/>
    </row>
    <row r="14" spans="1:7" x14ac:dyDescent="0.3">
      <c r="A14" s="180" t="s">
        <v>160</v>
      </c>
      <c r="B14" s="269">
        <v>50</v>
      </c>
      <c r="C14" s="269" t="s">
        <v>161</v>
      </c>
      <c r="D14" s="270" t="s">
        <v>125</v>
      </c>
      <c r="E14" s="81"/>
      <c r="F14" s="81"/>
      <c r="G14" s="81"/>
    </row>
    <row r="15" spans="1:7" ht="21.75" customHeight="1" x14ac:dyDescent="0.3">
      <c r="A15" s="95" t="s">
        <v>128</v>
      </c>
      <c r="B15" s="96">
        <f>SUM(B5:B14)</f>
        <v>2630</v>
      </c>
      <c r="C15" s="96"/>
      <c r="D15" s="97"/>
      <c r="E15" s="88"/>
    </row>
    <row r="16" spans="1:7" x14ac:dyDescent="0.3">
      <c r="D16" s="92"/>
      <c r="E16" s="81"/>
    </row>
    <row r="17" spans="1:5" ht="26.4" x14ac:dyDescent="0.3">
      <c r="A17" s="12" t="s">
        <v>113</v>
      </c>
      <c r="B17" s="9">
        <v>1000</v>
      </c>
      <c r="C17" s="9" t="s">
        <v>127</v>
      </c>
      <c r="D17" s="87" t="s">
        <v>118</v>
      </c>
      <c r="E17" s="81"/>
    </row>
    <row r="18" spans="1:5" ht="26.4" x14ac:dyDescent="0.3">
      <c r="A18" s="12" t="s">
        <v>110</v>
      </c>
      <c r="B18" s="87">
        <v>3500</v>
      </c>
      <c r="C18" s="9" t="s">
        <v>111</v>
      </c>
      <c r="D18" s="9" t="s">
        <v>140</v>
      </c>
      <c r="E18" s="81"/>
    </row>
    <row r="19" spans="1:5" ht="26.4" x14ac:dyDescent="0.3">
      <c r="A19" s="12" t="s">
        <v>39</v>
      </c>
      <c r="B19" s="87">
        <v>2295</v>
      </c>
      <c r="C19" s="9" t="s">
        <v>112</v>
      </c>
      <c r="D19" s="9" t="s">
        <v>126</v>
      </c>
      <c r="E19" s="81"/>
    </row>
    <row r="20" spans="1:5" ht="41.4" x14ac:dyDescent="0.3">
      <c r="A20" s="12" t="s">
        <v>47</v>
      </c>
      <c r="B20" s="9">
        <v>750</v>
      </c>
      <c r="C20" s="9" t="s">
        <v>107</v>
      </c>
      <c r="D20" s="87" t="s">
        <v>117</v>
      </c>
      <c r="E20" s="81"/>
    </row>
    <row r="21" spans="1:5" ht="26.4" x14ac:dyDescent="0.3">
      <c r="A21" s="12" t="s">
        <v>46</v>
      </c>
      <c r="B21" s="9">
        <v>250</v>
      </c>
      <c r="C21" s="9" t="s">
        <v>105</v>
      </c>
      <c r="D21" s="87" t="s">
        <v>118</v>
      </c>
      <c r="E21" s="81"/>
    </row>
    <row r="22" spans="1:5" ht="39.6" x14ac:dyDescent="0.3">
      <c r="A22" s="12" t="s">
        <v>116</v>
      </c>
      <c r="B22" s="9">
        <v>500</v>
      </c>
      <c r="C22" s="9" t="s">
        <v>123</v>
      </c>
      <c r="D22" s="87" t="s">
        <v>124</v>
      </c>
      <c r="E22" s="81"/>
    </row>
    <row r="23" spans="1:5" ht="20.25" customHeight="1" x14ac:dyDescent="0.3">
      <c r="A23" s="95" t="s">
        <v>129</v>
      </c>
      <c r="B23" s="96">
        <f>SUM(B17:B22)</f>
        <v>8295</v>
      </c>
      <c r="C23" s="96"/>
      <c r="D23" s="97"/>
      <c r="E23" s="88"/>
    </row>
    <row r="24" spans="1:5" x14ac:dyDescent="0.3">
      <c r="A24" s="12"/>
      <c r="B24" s="9"/>
      <c r="C24" s="9"/>
      <c r="D24" s="87"/>
      <c r="E24" s="81"/>
    </row>
    <row r="25" spans="1:5" ht="28.5" customHeight="1" thickBot="1" x14ac:dyDescent="0.35">
      <c r="A25" s="99" t="s">
        <v>130</v>
      </c>
      <c r="B25" s="100">
        <f>SUM(B15+B23)</f>
        <v>10925</v>
      </c>
      <c r="C25" s="101"/>
      <c r="D25" s="102"/>
      <c r="E25" s="93"/>
    </row>
    <row r="26" spans="1:5" x14ac:dyDescent="0.3">
      <c r="A26" s="41"/>
      <c r="B26" s="43"/>
      <c r="C26" s="43"/>
      <c r="D26" s="98"/>
      <c r="E26" s="81"/>
    </row>
    <row r="27" spans="1:5" x14ac:dyDescent="0.3">
      <c r="E27" s="81"/>
    </row>
    <row r="28" spans="1:5" x14ac:dyDescent="0.3">
      <c r="B28" s="94"/>
      <c r="E28" s="81"/>
    </row>
  </sheetData>
  <mergeCells count="1">
    <mergeCell ref="A1:D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68D-8347-4557-B428-162F55E562E4}">
  <dimension ref="A1:F2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9" sqref="F19"/>
    </sheetView>
  </sheetViews>
  <sheetFormatPr defaultColWidth="9.109375" defaultRowHeight="12" x14ac:dyDescent="0.3"/>
  <cols>
    <col min="1" max="1" width="25.33203125" style="104" customWidth="1"/>
    <col min="2" max="2" width="13.33203125" style="104" customWidth="1"/>
    <col min="3" max="3" width="35.5546875" style="104" customWidth="1"/>
    <col min="4" max="4" width="24.44140625" style="104" customWidth="1"/>
    <col min="5" max="5" width="25" style="105" customWidth="1"/>
    <col min="6" max="6" width="100.109375" style="104" customWidth="1"/>
    <col min="7" max="16384" width="9.109375" style="104"/>
  </cols>
  <sheetData>
    <row r="1" spans="1:6" ht="44.25" customHeight="1" thickBot="1" x14ac:dyDescent="0.35">
      <c r="A1" s="304" t="s">
        <v>164</v>
      </c>
      <c r="B1" s="305"/>
      <c r="C1" s="305"/>
      <c r="D1" s="306"/>
      <c r="E1" s="103"/>
    </row>
    <row r="3" spans="1:6" ht="44.25" customHeight="1" x14ac:dyDescent="0.3">
      <c r="A3" s="106" t="s">
        <v>100</v>
      </c>
      <c r="B3" s="106" t="s">
        <v>101</v>
      </c>
      <c r="C3" s="106" t="s">
        <v>103</v>
      </c>
      <c r="D3" s="106" t="s">
        <v>102</v>
      </c>
      <c r="E3" s="106" t="s">
        <v>162</v>
      </c>
      <c r="F3" s="106" t="s">
        <v>141</v>
      </c>
    </row>
    <row r="5" spans="1:6" x14ac:dyDescent="0.3">
      <c r="A5" s="107" t="s">
        <v>44</v>
      </c>
      <c r="B5" s="108">
        <v>100</v>
      </c>
      <c r="C5" s="108" t="s">
        <v>104</v>
      </c>
      <c r="D5" s="109" t="s">
        <v>125</v>
      </c>
      <c r="E5" s="108">
        <v>100</v>
      </c>
    </row>
    <row r="6" spans="1:6" x14ac:dyDescent="0.3">
      <c r="A6" s="107" t="s">
        <v>44</v>
      </c>
      <c r="B6" s="108" t="s">
        <v>145</v>
      </c>
      <c r="C6" s="108" t="s">
        <v>122</v>
      </c>
      <c r="D6" s="109" t="s">
        <v>125</v>
      </c>
      <c r="E6" s="113">
        <v>80</v>
      </c>
    </row>
    <row r="7" spans="1:6" x14ac:dyDescent="0.3">
      <c r="A7" s="107" t="s">
        <v>45</v>
      </c>
      <c r="B7" s="108" t="s">
        <v>145</v>
      </c>
      <c r="C7" s="108" t="s">
        <v>106</v>
      </c>
      <c r="D7" s="109" t="s">
        <v>125</v>
      </c>
      <c r="E7" s="108">
        <v>500</v>
      </c>
    </row>
    <row r="8" spans="1:6" x14ac:dyDescent="0.3">
      <c r="A8" s="107" t="s">
        <v>48</v>
      </c>
      <c r="B8" s="108">
        <v>400</v>
      </c>
      <c r="C8" s="108" t="s">
        <v>108</v>
      </c>
      <c r="D8" s="109" t="s">
        <v>125</v>
      </c>
      <c r="E8" s="108">
        <v>400</v>
      </c>
    </row>
    <row r="9" spans="1:6" ht="22.8" x14ac:dyDescent="0.3">
      <c r="A9" s="107" t="s">
        <v>50</v>
      </c>
      <c r="B9" s="108" t="s">
        <v>145</v>
      </c>
      <c r="C9" s="108" t="s">
        <v>146</v>
      </c>
      <c r="D9" s="109" t="s">
        <v>125</v>
      </c>
      <c r="E9" s="108">
        <v>500</v>
      </c>
    </row>
    <row r="10" spans="1:6" ht="22.8" x14ac:dyDescent="0.3">
      <c r="A10" s="107" t="s">
        <v>114</v>
      </c>
      <c r="B10" s="108" t="s">
        <v>145</v>
      </c>
      <c r="C10" s="108" t="s">
        <v>115</v>
      </c>
      <c r="D10" s="109" t="s">
        <v>125</v>
      </c>
      <c r="E10" s="108">
        <v>500</v>
      </c>
    </row>
    <row r="11" spans="1:6" ht="22.8" x14ac:dyDescent="0.3">
      <c r="A11" s="107" t="s">
        <v>131</v>
      </c>
      <c r="B11" s="108" t="s">
        <v>145</v>
      </c>
      <c r="C11" s="108" t="s">
        <v>132</v>
      </c>
      <c r="D11" s="109" t="s">
        <v>125</v>
      </c>
      <c r="E11" s="108">
        <v>300</v>
      </c>
    </row>
    <row r="12" spans="1:6" ht="22.8" x14ac:dyDescent="0.3">
      <c r="A12" s="110" t="s">
        <v>49</v>
      </c>
      <c r="B12" s="111" t="s">
        <v>145</v>
      </c>
      <c r="C12" s="111"/>
      <c r="D12" s="112" t="s">
        <v>125</v>
      </c>
      <c r="E12" s="111">
        <v>1500</v>
      </c>
    </row>
    <row r="13" spans="1:6" ht="24" x14ac:dyDescent="0.3">
      <c r="A13" s="107" t="s">
        <v>138</v>
      </c>
      <c r="B13" s="108" t="s">
        <v>145</v>
      </c>
      <c r="C13" s="108" t="s">
        <v>163</v>
      </c>
      <c r="D13" s="109" t="s">
        <v>137</v>
      </c>
      <c r="E13" s="108">
        <v>500</v>
      </c>
    </row>
    <row r="14" spans="1:6" ht="21.75" customHeight="1" x14ac:dyDescent="0.3">
      <c r="A14" s="95" t="s">
        <v>128</v>
      </c>
      <c r="B14" s="96">
        <f>SUM(B5:B13)</f>
        <v>500</v>
      </c>
      <c r="C14" s="96"/>
      <c r="D14" s="97"/>
      <c r="E14" s="96">
        <f>SUM(E5:E13)</f>
        <v>4380</v>
      </c>
      <c r="F14" s="97"/>
    </row>
    <row r="15" spans="1:6" ht="13.5" customHeight="1" x14ac:dyDescent="0.3"/>
    <row r="16" spans="1:6" ht="22.8" x14ac:dyDescent="0.3">
      <c r="A16" s="107" t="s">
        <v>113</v>
      </c>
      <c r="B16" s="108" t="s">
        <v>145</v>
      </c>
      <c r="C16" s="108" t="s">
        <v>127</v>
      </c>
      <c r="D16" s="109" t="s">
        <v>118</v>
      </c>
      <c r="E16" s="108">
        <v>1000</v>
      </c>
    </row>
    <row r="17" spans="1:6" ht="34.200000000000003" x14ac:dyDescent="0.3">
      <c r="A17" s="107" t="s">
        <v>110</v>
      </c>
      <c r="B17" s="113"/>
      <c r="C17" s="108" t="s">
        <v>111</v>
      </c>
      <c r="D17" s="114" t="s">
        <v>140</v>
      </c>
      <c r="E17" s="113">
        <v>3500</v>
      </c>
    </row>
    <row r="18" spans="1:6" ht="22.8" x14ac:dyDescent="0.3">
      <c r="A18" s="107" t="s">
        <v>39</v>
      </c>
      <c r="B18" s="113" t="s">
        <v>145</v>
      </c>
      <c r="C18" s="108" t="s">
        <v>112</v>
      </c>
      <c r="D18" s="114" t="s">
        <v>126</v>
      </c>
      <c r="E18" s="113">
        <v>2295</v>
      </c>
    </row>
    <row r="19" spans="1:6" ht="36" x14ac:dyDescent="0.3">
      <c r="A19" s="107" t="s">
        <v>47</v>
      </c>
      <c r="B19" s="108">
        <v>370</v>
      </c>
      <c r="C19" s="108" t="s">
        <v>107</v>
      </c>
      <c r="D19" s="109" t="s">
        <v>117</v>
      </c>
      <c r="E19" s="108">
        <v>1312</v>
      </c>
    </row>
    <row r="20" spans="1:6" ht="22.8" x14ac:dyDescent="0.3">
      <c r="A20" s="107" t="s">
        <v>46</v>
      </c>
      <c r="B20" s="108" t="s">
        <v>145</v>
      </c>
      <c r="C20" s="108" t="s">
        <v>105</v>
      </c>
      <c r="D20" s="109" t="s">
        <v>118</v>
      </c>
      <c r="E20" s="108">
        <v>500</v>
      </c>
    </row>
    <row r="21" spans="1:6" ht="24" x14ac:dyDescent="0.3">
      <c r="A21" s="107" t="s">
        <v>116</v>
      </c>
      <c r="B21" s="108" t="s">
        <v>145</v>
      </c>
      <c r="C21" s="108" t="s">
        <v>123</v>
      </c>
      <c r="D21" s="109" t="s">
        <v>124</v>
      </c>
      <c r="E21" s="108">
        <v>500</v>
      </c>
    </row>
    <row r="22" spans="1:6" ht="24" x14ac:dyDescent="0.3">
      <c r="A22" s="107" t="s">
        <v>135</v>
      </c>
      <c r="B22" s="108" t="s">
        <v>145</v>
      </c>
      <c r="C22" s="108" t="s">
        <v>136</v>
      </c>
      <c r="D22" s="109" t="s">
        <v>137</v>
      </c>
      <c r="E22" s="108"/>
    </row>
    <row r="23" spans="1:6" x14ac:dyDescent="0.3">
      <c r="A23" s="107"/>
      <c r="B23" s="108"/>
      <c r="C23" s="108"/>
      <c r="D23" s="109"/>
      <c r="E23" s="108"/>
    </row>
    <row r="24" spans="1:6" ht="15" customHeight="1" x14ac:dyDescent="0.3">
      <c r="A24" s="95" t="s">
        <v>129</v>
      </c>
      <c r="B24" s="96">
        <f>SUM(B16:B23)</f>
        <v>370</v>
      </c>
      <c r="C24" s="96"/>
      <c r="D24" s="97"/>
      <c r="E24" s="96">
        <f>SUM(E16:E23)</f>
        <v>9107</v>
      </c>
      <c r="F24" s="97"/>
    </row>
    <row r="25" spans="1:6" ht="13.5" customHeight="1" x14ac:dyDescent="0.3">
      <c r="A25" s="110"/>
      <c r="B25" s="111"/>
      <c r="C25" s="111"/>
      <c r="D25" s="112"/>
    </row>
    <row r="26" spans="1:6" s="83" customFormat="1" ht="28.5" customHeight="1" thickBot="1" x14ac:dyDescent="0.35">
      <c r="A26" s="116" t="s">
        <v>130</v>
      </c>
      <c r="B26" s="117">
        <f>SUM(B14+B24)</f>
        <v>870</v>
      </c>
      <c r="C26" s="118"/>
      <c r="D26" s="119"/>
      <c r="E26" s="117">
        <f>SUM(E14+E24)</f>
        <v>13487</v>
      </c>
      <c r="F26" s="119"/>
    </row>
    <row r="27" spans="1:6" ht="15" customHeight="1" x14ac:dyDescent="0.3">
      <c r="A27" s="107"/>
      <c r="B27" s="108"/>
      <c r="C27" s="108"/>
      <c r="D27" s="109"/>
    </row>
    <row r="29" spans="1:6" x14ac:dyDescent="0.3">
      <c r="B29" s="115"/>
    </row>
  </sheetData>
  <mergeCells count="1">
    <mergeCell ref="A1:D1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and Precept</vt:lpstr>
      <vt:lpstr>Grants Made 21-22</vt:lpstr>
      <vt:lpstr>Grant apps recieved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Ellen Tims, Clerk Barkham PC</cp:lastModifiedBy>
  <cp:lastPrinted>2024-04-16T10:40:33Z</cp:lastPrinted>
  <dcterms:created xsi:type="dcterms:W3CDTF">2018-12-05T09:48:01Z</dcterms:created>
  <dcterms:modified xsi:type="dcterms:W3CDTF">2024-04-16T10:51:43Z</dcterms:modified>
</cp:coreProperties>
</file>